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31" yWindow="65416" windowWidth="24780" windowHeight="12660" activeTab="3"/>
  </bookViews>
  <sheets>
    <sheet name="Motor Formulas" sheetId="1" r:id="rId1"/>
    <sheet name="Motor Const." sheetId="2" r:id="rId2"/>
    <sheet name="Wire - Area calc. - Scorpion " sheetId="3" r:id="rId3"/>
    <sheet name="Wire - Area calc. - Alfa" sheetId="4" r:id="rId4"/>
  </sheets>
  <definedNames/>
  <calcPr fullCalcOnLoad="1"/>
</workbook>
</file>

<file path=xl/sharedStrings.xml><?xml version="1.0" encoding="utf-8"?>
<sst xmlns="http://schemas.openxmlformats.org/spreadsheetml/2006/main" count="97" uniqueCount="65">
  <si>
    <t># strands</t>
  </si>
  <si>
    <t>Wire Gauge</t>
  </si>
  <si>
    <t>Size (mm)</t>
  </si>
  <si>
    <t>Size    (in)</t>
  </si>
  <si>
    <t>3008-28</t>
  </si>
  <si>
    <t>3008-32</t>
  </si>
  <si>
    <t>2205-32</t>
  </si>
  <si>
    <t>Scorpion 2205-32</t>
  </si>
  <si>
    <t>Scorpion 2205-36</t>
  </si>
  <si>
    <t>2205-36</t>
  </si>
  <si>
    <t>Scorpion 2205-40</t>
  </si>
  <si>
    <t>2205-40</t>
  </si>
  <si>
    <t>Ultra Stik</t>
  </si>
  <si>
    <t>~ Star &gt; Delta = 1.73 (1.78 - 1.9)</t>
  </si>
  <si>
    <r>
      <t>Motor Kv</t>
    </r>
    <r>
      <rPr>
        <sz val="10"/>
        <rFont val="Arial"/>
        <family val="0"/>
      </rPr>
      <t>: Kv = RPM / (Vin - Vloss), Vloss = Iin * Rm</t>
    </r>
  </si>
  <si>
    <r>
      <t>Efficiency</t>
    </r>
    <r>
      <rPr>
        <sz val="10"/>
        <rFont val="Arial"/>
        <family val="0"/>
      </rPr>
      <t>: Motor Efficiency = Pout/Pin, Pout = (Vin - Iin * Rm) * (Iin - Io)</t>
    </r>
  </si>
  <si>
    <r>
      <t>Motor RPM</t>
    </r>
    <r>
      <rPr>
        <sz val="10"/>
        <rFont val="Arial"/>
        <family val="0"/>
      </rPr>
      <t>: RPM = Kv * (V - Vloss), Vloss = Iin * Rm</t>
    </r>
  </si>
  <si>
    <r>
      <t>Watts</t>
    </r>
    <r>
      <rPr>
        <sz val="10"/>
        <rFont val="Arial"/>
        <family val="0"/>
      </rPr>
      <t>: Watts = V * Iin, Alternately P=I²R (P = I x I x Rm)</t>
    </r>
  </si>
  <si>
    <r>
      <t>Stalled Motor</t>
    </r>
    <r>
      <rPr>
        <sz val="10"/>
        <rFont val="Arial"/>
        <family val="0"/>
      </rPr>
      <t>: Istall = Vin / Rm</t>
    </r>
  </si>
  <si>
    <r>
      <t>Torque constant</t>
    </r>
    <r>
      <rPr>
        <sz val="10"/>
        <rFont val="Arial"/>
        <family val="0"/>
      </rPr>
      <t xml:space="preserve">: Torque constant: Kt=Kb x 1.345, Kb = Voltage constant (Volt/1000 RPM) </t>
    </r>
  </si>
  <si>
    <r>
      <t>Torque Loss</t>
    </r>
    <r>
      <rPr>
        <sz val="10"/>
        <rFont val="Arial"/>
        <family val="0"/>
      </rPr>
      <t>: Torque = Kt * (Iin - Io)</t>
    </r>
  </si>
  <si>
    <r>
      <t>Termination</t>
    </r>
    <r>
      <rPr>
        <sz val="10"/>
        <rFont val="Arial"/>
        <family val="0"/>
      </rPr>
      <t>: Wye = the number of winds you have performed, Delta = divide the number of turns by 1.73</t>
    </r>
  </si>
  <si>
    <r>
      <t>Watts per Horsepower</t>
    </r>
    <r>
      <rPr>
        <sz val="10"/>
        <rFont val="Arial"/>
        <family val="0"/>
      </rPr>
      <t>: 1 horsepower = 746 watts</t>
    </r>
  </si>
  <si>
    <t>Acronyms:</t>
  </si>
  <si>
    <r>
      <t>Rm</t>
    </r>
    <r>
      <rPr>
        <sz val="10"/>
        <rFont val="Arial"/>
        <family val="0"/>
      </rPr>
      <t xml:space="preserve"> = Resistance value of the motor, derived from the guage of wire used.</t>
    </r>
  </si>
  <si>
    <r>
      <t>Pout</t>
    </r>
    <r>
      <rPr>
        <sz val="10"/>
        <rFont val="Arial"/>
        <family val="0"/>
      </rPr>
      <t xml:space="preserve"> = Power Out of the Motor expressed in Watts</t>
    </r>
  </si>
  <si>
    <r>
      <t>Pin</t>
    </r>
    <r>
      <rPr>
        <sz val="10"/>
        <rFont val="Arial"/>
        <family val="0"/>
      </rPr>
      <t xml:space="preserve"> = Power In of the Motor expressed in Watts</t>
    </r>
  </si>
  <si>
    <r>
      <t>Vin</t>
    </r>
    <r>
      <rPr>
        <sz val="10"/>
        <rFont val="Arial"/>
        <family val="0"/>
      </rPr>
      <t xml:space="preserve"> = Voltage Into the Motor</t>
    </r>
  </si>
  <si>
    <r>
      <t>Iin</t>
    </r>
    <r>
      <rPr>
        <sz val="10"/>
        <rFont val="Arial"/>
        <family val="0"/>
      </rPr>
      <t xml:space="preserve"> = Current Into the Motor</t>
    </r>
  </si>
  <si>
    <r>
      <t>Io</t>
    </r>
    <r>
      <rPr>
        <sz val="10"/>
        <rFont val="Arial"/>
        <family val="0"/>
      </rPr>
      <t xml:space="preserve"> = Noload Current of the Motor, derived from running a motor WOT without a prop at varying voltages. Io can be expressed with an associated Voltage and should be.</t>
    </r>
  </si>
  <si>
    <r>
      <t>Kv</t>
    </r>
    <r>
      <rPr>
        <sz val="10"/>
        <rFont val="Arial"/>
        <family val="0"/>
      </rPr>
      <t xml:space="preserve"> = K value or voltage constant, the expressed value where the rpm can be surmised by a given voltage. For a 2000 Kv motor an input voltage of 10V would net 20000RPM.</t>
    </r>
  </si>
  <si>
    <r>
      <t>Istall</t>
    </r>
    <r>
      <rPr>
        <sz val="10"/>
        <rFont val="Arial"/>
        <family val="0"/>
      </rPr>
      <t xml:space="preserve"> = The load current of a motor which is purposely stalled, hence not turning.</t>
    </r>
  </si>
  <si>
    <r>
      <t>Kt</t>
    </r>
    <r>
      <rPr>
        <sz val="10"/>
        <rFont val="Arial"/>
        <family val="0"/>
      </rPr>
      <t xml:space="preserve"> = Torque constant (oz-In/A) </t>
    </r>
  </si>
  <si>
    <r>
      <t>Kb</t>
    </r>
    <r>
      <rPr>
        <sz val="10"/>
        <rFont val="Arial"/>
        <family val="0"/>
      </rPr>
      <t xml:space="preserve"> = Voltage constant (Volt/1000 RPM)</t>
    </r>
  </si>
  <si>
    <t>Max power (with acceptable efficiency) of the motor is about :</t>
  </si>
  <si>
    <t>Pin[W]=1600*Vmagnet[inch^3]</t>
  </si>
  <si>
    <t>Pin[W]=0.1*Vmagnet[mm^3]</t>
  </si>
  <si>
    <t>This formula is based on practice, and work well on neodym magnet.</t>
  </si>
  <si>
    <t xml:space="preserve">It is very usefull to calculate an appropriate max. supply voltage, rpm, proppeler etc. </t>
  </si>
  <si>
    <t>(based on the motor resistance and expecting efficiency or simply optimal motor current)</t>
  </si>
  <si>
    <t>Motor formulas</t>
  </si>
  <si>
    <t>Doubling the number of winds halves Kv (rpm/volt) and doubles Kt (torque/Ampere),</t>
  </si>
  <si>
    <t>Doubling stator height halves Kv, doubles Kt and (roughly) doubles maximum power.</t>
  </si>
  <si>
    <t>Area for 1 wire (mm2)</t>
  </si>
  <si>
    <t>PI*(dia./2)^2) = sectional area of wire</t>
  </si>
  <si>
    <r>
      <t xml:space="preserve">Kv-Rpm constant: </t>
    </r>
    <r>
      <rPr>
        <sz val="10"/>
        <rFont val="Arial"/>
        <family val="2"/>
      </rPr>
      <t>Kv * turns = motor constant, (ex. Kv=1090 * 32T ~= 35000 so, 35000/28T ~= 1250Kv)</t>
    </r>
  </si>
  <si>
    <t>If you take 1253 x 28 you get 35,084. Based on these 2 numbers, you can see that the constant for the 3008 size motor is right arounf 35,000.</t>
  </si>
  <si>
    <t>If you take 35,000 and divie that by the number of turns, you will get the approximate Kv of the motor.</t>
  </si>
  <si>
    <t>Kv-Rpm Constant:</t>
  </si>
  <si>
    <t>Example: The 3008-32 motor has a Kv of 1090. If you take 1090 x 32 you get 34,880. If you look at the 3008-28 motor, it has a Kv of 1253.</t>
  </si>
  <si>
    <t>Scorpion 3008-32 - 1090Kv</t>
  </si>
  <si>
    <t>Scorpion 3008-28 - 1253Kv</t>
  </si>
  <si>
    <t># turns DLRK (Delta)</t>
  </si>
  <si>
    <t># turns DLRK (Star)</t>
  </si>
  <si>
    <t>Total wire area (mm2)</t>
  </si>
  <si>
    <t>~ Delta &gt; Star = .578 (.562 - .526)</t>
  </si>
  <si>
    <t>Motor Kv =</t>
  </si>
  <si>
    <t xml:space="preserve">Turns = </t>
  </si>
  <si>
    <t>Motor Const.</t>
  </si>
  <si>
    <t>Motor const. =</t>
  </si>
  <si>
    <t>Desired Kv =</t>
  </si>
  <si>
    <t>Req. Turns =</t>
  </si>
  <si>
    <t xml:space="preserve">Motor constant formulas </t>
  </si>
  <si>
    <t>Alfa  - 5000Kv</t>
  </si>
  <si>
    <t>Alfa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</si>
</sst>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[$-409]dddd\,\ mmmm\ dd\,\ yyyy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b/>
      <u val="single"/>
      <sz val="16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2" borderId="0" xfId="0" applyFill="1" applyAlignment="1">
      <alignment/>
    </xf>
    <xf numFmtId="0" fontId="1" fillId="3" borderId="0" xfId="0" applyFont="1" applyFill="1" applyAlignment="1">
      <alignment/>
    </xf>
    <xf numFmtId="0" fontId="0" fillId="3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1" xfId="0" applyBorder="1" applyAlignment="1">
      <alignment/>
    </xf>
    <xf numFmtId="1" fontId="0" fillId="0" borderId="1" xfId="0" applyNumberFormat="1" applyBorder="1" applyAlignment="1">
      <alignment/>
    </xf>
    <xf numFmtId="10" fontId="0" fillId="0" borderId="1" xfId="0" applyNumberFormat="1" applyBorder="1" applyAlignment="1">
      <alignment/>
    </xf>
    <xf numFmtId="0" fontId="0" fillId="4" borderId="1" xfId="0" applyFill="1" applyBorder="1" applyAlignment="1">
      <alignment/>
    </xf>
    <xf numFmtId="0" fontId="0" fillId="4" borderId="1" xfId="0" applyFont="1" applyFill="1" applyBorder="1" applyAlignment="1">
      <alignment/>
    </xf>
    <xf numFmtId="0" fontId="0" fillId="2" borderId="1" xfId="0" applyFill="1" applyBorder="1" applyAlignment="1">
      <alignment/>
    </xf>
    <xf numFmtId="1" fontId="0" fillId="2" borderId="1" xfId="0" applyNumberFormat="1" applyFill="1" applyBorder="1" applyAlignment="1">
      <alignment/>
    </xf>
    <xf numFmtId="10" fontId="0" fillId="2" borderId="1" xfId="0" applyNumberFormat="1" applyFill="1" applyBorder="1" applyAlignment="1">
      <alignment/>
    </xf>
    <xf numFmtId="0" fontId="0" fillId="0" borderId="1" xfId="0" applyFill="1" applyBorder="1" applyAlignment="1">
      <alignment/>
    </xf>
    <xf numFmtId="1" fontId="0" fillId="0" borderId="1" xfId="0" applyNumberFormat="1" applyFill="1" applyBorder="1" applyAlignment="1">
      <alignment/>
    </xf>
    <xf numFmtId="10" fontId="0" fillId="0" borderId="1" xfId="0" applyNumberFormat="1" applyFill="1" applyBorder="1" applyAlignment="1">
      <alignment/>
    </xf>
    <xf numFmtId="1" fontId="0" fillId="4" borderId="1" xfId="0" applyNumberFormat="1" applyFill="1" applyBorder="1" applyAlignment="1">
      <alignment/>
    </xf>
    <xf numFmtId="10" fontId="0" fillId="4" borderId="1" xfId="0" applyNumberFormat="1" applyFill="1" applyBorder="1" applyAlignment="1">
      <alignment/>
    </xf>
    <xf numFmtId="0" fontId="0" fillId="4" borderId="0" xfId="0" applyFill="1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165" fontId="0" fillId="0" borderId="0" xfId="0" applyNumberFormat="1" applyFill="1" applyBorder="1" applyAlignment="1">
      <alignment/>
    </xf>
    <xf numFmtId="10" fontId="0" fillId="0" borderId="0" xfId="0" applyNumberFormat="1" applyFill="1" applyBorder="1" applyAlignment="1">
      <alignment/>
    </xf>
    <xf numFmtId="0" fontId="0" fillId="5" borderId="0" xfId="0" applyFill="1" applyAlignment="1">
      <alignment/>
    </xf>
    <xf numFmtId="0" fontId="0" fillId="5" borderId="1" xfId="0" applyFill="1" applyBorder="1" applyAlignment="1">
      <alignment/>
    </xf>
    <xf numFmtId="10" fontId="0" fillId="5" borderId="1" xfId="0" applyNumberFormat="1" applyFill="1" applyBorder="1" applyAlignment="1">
      <alignment/>
    </xf>
    <xf numFmtId="1" fontId="0" fillId="3" borderId="1" xfId="0" applyNumberFormat="1" applyFill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2" borderId="2" xfId="0" applyFill="1" applyBorder="1" applyAlignment="1">
      <alignment/>
    </xf>
    <xf numFmtId="0" fontId="0" fillId="4" borderId="3" xfId="0" applyFill="1" applyBorder="1" applyAlignment="1">
      <alignment/>
    </xf>
    <xf numFmtId="1" fontId="0" fillId="4" borderId="3" xfId="0" applyNumberForma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45"/>
  <sheetViews>
    <sheetView workbookViewId="0" topLeftCell="A1">
      <selection activeCell="A4" sqref="A4"/>
    </sheetView>
  </sheetViews>
  <sheetFormatPr defaultColWidth="9.140625" defaultRowHeight="12.75"/>
  <sheetData>
    <row r="2" ht="20.25">
      <c r="A2" s="34" t="s">
        <v>40</v>
      </c>
    </row>
    <row r="5" ht="12.75">
      <c r="A5" s="1" t="s">
        <v>15</v>
      </c>
    </row>
    <row r="6" ht="12.75">
      <c r="A6" s="1" t="s">
        <v>14</v>
      </c>
    </row>
    <row r="7" ht="12.75">
      <c r="A7" s="1" t="s">
        <v>16</v>
      </c>
    </row>
    <row r="8" ht="12.75">
      <c r="A8" s="1" t="s">
        <v>17</v>
      </c>
    </row>
    <row r="9" ht="12.75">
      <c r="A9" s="1" t="s">
        <v>18</v>
      </c>
    </row>
    <row r="10" ht="12.75">
      <c r="A10" s="1" t="s">
        <v>19</v>
      </c>
    </row>
    <row r="11" ht="12.75">
      <c r="A11" s="1" t="s">
        <v>20</v>
      </c>
    </row>
    <row r="12" ht="12.75">
      <c r="A12" s="1" t="s">
        <v>21</v>
      </c>
    </row>
    <row r="13" ht="12.75">
      <c r="A13" s="1" t="s">
        <v>22</v>
      </c>
    </row>
    <row r="14" ht="12.75">
      <c r="A14" s="1" t="s">
        <v>45</v>
      </c>
    </row>
    <row r="16" ht="12.75">
      <c r="A16" s="32" t="s">
        <v>23</v>
      </c>
    </row>
    <row r="17" ht="12.75">
      <c r="B17" s="1" t="s">
        <v>24</v>
      </c>
    </row>
    <row r="18" ht="12.75">
      <c r="B18" s="1" t="s">
        <v>25</v>
      </c>
    </row>
    <row r="19" ht="12.75">
      <c r="B19" s="1" t="s">
        <v>26</v>
      </c>
    </row>
    <row r="20" ht="12.75">
      <c r="B20" s="1" t="s">
        <v>27</v>
      </c>
    </row>
    <row r="21" ht="12.75">
      <c r="B21" s="1" t="s">
        <v>28</v>
      </c>
    </row>
    <row r="22" ht="12.75">
      <c r="B22" s="1" t="s">
        <v>29</v>
      </c>
    </row>
    <row r="23" ht="12.75">
      <c r="B23" s="1" t="s">
        <v>30</v>
      </c>
    </row>
    <row r="24" ht="12.75">
      <c r="B24" s="1" t="s">
        <v>31</v>
      </c>
    </row>
    <row r="25" ht="12.75">
      <c r="B25" s="1" t="s">
        <v>32</v>
      </c>
    </row>
    <row r="26" ht="12.75">
      <c r="B26" s="1" t="s">
        <v>33</v>
      </c>
    </row>
    <row r="28" ht="12.75">
      <c r="A28" t="s">
        <v>41</v>
      </c>
    </row>
    <row r="29" spans="1:2" ht="12.75">
      <c r="A29" t="s">
        <v>42</v>
      </c>
      <c r="B29" s="7"/>
    </row>
    <row r="30" ht="12.75">
      <c r="B30" s="7"/>
    </row>
    <row r="31" spans="1:2" ht="12.75">
      <c r="A31" t="s">
        <v>44</v>
      </c>
      <c r="B31" s="7"/>
    </row>
    <row r="32" spans="1:2" ht="12.75">
      <c r="A32" t="s">
        <v>55</v>
      </c>
      <c r="B32" s="7"/>
    </row>
    <row r="33" spans="1:2" ht="12.75">
      <c r="A33" t="s">
        <v>13</v>
      </c>
      <c r="B33" s="7"/>
    </row>
    <row r="34" ht="12.75">
      <c r="B34" s="7"/>
    </row>
    <row r="35" spans="1:2" ht="12.75">
      <c r="A35" s="1" t="s">
        <v>48</v>
      </c>
      <c r="B35" s="7"/>
    </row>
    <row r="36" spans="1:2" ht="12.75">
      <c r="A36" t="s">
        <v>49</v>
      </c>
      <c r="B36" s="7"/>
    </row>
    <row r="37" spans="1:2" ht="12.75">
      <c r="A37" t="s">
        <v>46</v>
      </c>
      <c r="B37" s="7"/>
    </row>
    <row r="38" spans="1:2" ht="12.75">
      <c r="A38" t="s">
        <v>47</v>
      </c>
      <c r="B38" s="7"/>
    </row>
    <row r="39" ht="12.75">
      <c r="B39" s="7"/>
    </row>
    <row r="40" spans="1:2" ht="12.75">
      <c r="A40" s="1" t="s">
        <v>34</v>
      </c>
      <c r="B40" s="1"/>
    </row>
    <row r="41" ht="12.75">
      <c r="C41" s="33" t="s">
        <v>35</v>
      </c>
    </row>
    <row r="42" ht="12.75">
      <c r="C42" s="33" t="s">
        <v>36</v>
      </c>
    </row>
    <row r="43" ht="12.75">
      <c r="C43" t="s">
        <v>37</v>
      </c>
    </row>
    <row r="44" ht="12.75">
      <c r="C44" t="s">
        <v>38</v>
      </c>
    </row>
    <row r="45" ht="12.75">
      <c r="C45" t="s">
        <v>39</v>
      </c>
    </row>
  </sheetData>
  <printOptions/>
  <pageMargins left="0.75" right="0.75" top="1" bottom="1" header="0.5" footer="0.5"/>
  <pageSetup fitToHeight="1" fitToWidth="1" horizontalDpi="600" verticalDpi="600" orientation="landscape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"/>
  <sheetViews>
    <sheetView workbookViewId="0" topLeftCell="A2">
      <selection activeCell="D4" sqref="D4"/>
    </sheetView>
  </sheetViews>
  <sheetFormatPr defaultColWidth="9.140625" defaultRowHeight="12.75"/>
  <cols>
    <col min="2" max="2" width="11.28125" style="0" customWidth="1"/>
    <col min="5" max="5" width="12.7109375" style="0" customWidth="1"/>
  </cols>
  <sheetData>
    <row r="1" spans="1:3" ht="12.75">
      <c r="A1" s="5" t="s">
        <v>62</v>
      </c>
      <c r="B1" s="6"/>
      <c r="C1" s="6"/>
    </row>
    <row r="2" ht="13.5" thickBot="1"/>
    <row r="3" spans="2:6" ht="13.5" thickBot="1">
      <c r="B3" t="s">
        <v>56</v>
      </c>
      <c r="C3" s="35">
        <v>1095</v>
      </c>
      <c r="E3" t="s">
        <v>59</v>
      </c>
      <c r="F3" s="23">
        <f>C6</f>
        <v>32850</v>
      </c>
    </row>
    <row r="4" spans="2:6" ht="13.5" thickBot="1">
      <c r="B4" t="s">
        <v>57</v>
      </c>
      <c r="C4" s="35">
        <v>30</v>
      </c>
      <c r="E4" t="s">
        <v>60</v>
      </c>
      <c r="F4" s="35">
        <v>1095</v>
      </c>
    </row>
    <row r="6" spans="2:6" ht="13.5" thickBot="1">
      <c r="B6" t="s">
        <v>58</v>
      </c>
      <c r="C6" s="36">
        <f>C3*C4</f>
        <v>32850</v>
      </c>
      <c r="E6" t="s">
        <v>61</v>
      </c>
      <c r="F6" s="37">
        <f>F3/F4</f>
        <v>30</v>
      </c>
    </row>
    <row r="7" ht="13.5" thickTop="1"/>
  </sheetData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5"/>
  <sheetViews>
    <sheetView workbookViewId="0" topLeftCell="A1">
      <selection activeCell="A3" sqref="A3"/>
    </sheetView>
  </sheetViews>
  <sheetFormatPr defaultColWidth="9.140625" defaultRowHeight="12.75"/>
  <cols>
    <col min="8" max="8" width="10.28125" style="0" customWidth="1"/>
  </cols>
  <sheetData>
    <row r="1" spans="1:5" ht="12.75">
      <c r="A1" s="5" t="s">
        <v>51</v>
      </c>
      <c r="B1" s="6"/>
      <c r="C1" s="6"/>
      <c r="D1" s="9"/>
      <c r="E1" s="8"/>
    </row>
    <row r="3" spans="1:12" ht="41.25" customHeight="1">
      <c r="A3" s="3"/>
      <c r="B3" s="3" t="s">
        <v>1</v>
      </c>
      <c r="C3" s="3" t="s">
        <v>3</v>
      </c>
      <c r="D3" s="3" t="s">
        <v>2</v>
      </c>
      <c r="E3" s="3" t="s">
        <v>0</v>
      </c>
      <c r="F3" s="3" t="s">
        <v>52</v>
      </c>
      <c r="G3" s="3" t="s">
        <v>53</v>
      </c>
      <c r="H3" s="3" t="s">
        <v>43</v>
      </c>
      <c r="I3" s="3" t="s">
        <v>54</v>
      </c>
      <c r="J3" s="2"/>
      <c r="K3" s="24"/>
      <c r="L3" s="25"/>
    </row>
    <row r="4" spans="2:12" ht="12.75">
      <c r="B4" s="13">
        <v>20</v>
      </c>
      <c r="C4" s="13">
        <v>0.032</v>
      </c>
      <c r="D4" s="13">
        <v>0.8128</v>
      </c>
      <c r="E4" s="13">
        <v>1</v>
      </c>
      <c r="F4" s="13">
        <v>14</v>
      </c>
      <c r="G4" s="21">
        <f>F4*0.578</f>
        <v>8.091999999999999</v>
      </c>
      <c r="H4" s="13">
        <f>((D4/2)^2)*PI()</f>
        <v>0.5188684585958376</v>
      </c>
      <c r="I4" s="13">
        <f aca="true" t="shared" si="0" ref="I4:I15">(H4*E4)*F4</f>
        <v>7.264158420341727</v>
      </c>
      <c r="J4" s="22">
        <f>(I4-I17)/I4</f>
        <v>0.45356336025172045</v>
      </c>
      <c r="K4" s="26"/>
      <c r="L4" s="27"/>
    </row>
    <row r="5" spans="2:12" ht="12.75">
      <c r="B5" s="10">
        <v>21</v>
      </c>
      <c r="C5" s="10">
        <v>0.0285</v>
      </c>
      <c r="D5" s="10">
        <v>0.7239</v>
      </c>
      <c r="E5" s="10">
        <v>1</v>
      </c>
      <c r="F5" s="10">
        <v>14</v>
      </c>
      <c r="G5" s="11">
        <f aca="true" t="shared" si="1" ref="G5:G18">F5*0.578</f>
        <v>8.091999999999999</v>
      </c>
      <c r="H5" s="10">
        <f aca="true" t="shared" si="2" ref="H5:H39">((D5/2)^2)*PI()</f>
        <v>0.4115731498969425</v>
      </c>
      <c r="I5" s="10">
        <f t="shared" si="0"/>
        <v>5.762024098557195</v>
      </c>
      <c r="J5" s="12">
        <f>(I5-I17)/I5</f>
        <v>0.3111097333305777</v>
      </c>
      <c r="K5" s="26"/>
      <c r="L5" s="27"/>
    </row>
    <row r="6" spans="2:12" ht="12.75">
      <c r="B6" s="13">
        <v>22</v>
      </c>
      <c r="C6" s="13">
        <v>0.0253</v>
      </c>
      <c r="D6" s="13">
        <v>0.6426</v>
      </c>
      <c r="E6" s="13">
        <v>1</v>
      </c>
      <c r="F6" s="13">
        <v>14</v>
      </c>
      <c r="G6" s="21">
        <f t="shared" si="1"/>
        <v>8.091999999999999</v>
      </c>
      <c r="H6" s="13">
        <f t="shared" si="2"/>
        <v>0.32431820210696605</v>
      </c>
      <c r="I6" s="13">
        <f t="shared" si="0"/>
        <v>4.540454829497524</v>
      </c>
      <c r="J6" s="22">
        <f>(I6-I17)/I6</f>
        <v>0.12576989159256036</v>
      </c>
      <c r="K6" s="26"/>
      <c r="L6" s="27"/>
    </row>
    <row r="7" spans="2:12" ht="12.75">
      <c r="B7" s="10">
        <v>23</v>
      </c>
      <c r="C7" s="10">
        <v>0.0226</v>
      </c>
      <c r="D7" s="10">
        <v>0.574</v>
      </c>
      <c r="E7" s="10">
        <v>1</v>
      </c>
      <c r="F7" s="10">
        <v>14</v>
      </c>
      <c r="G7" s="11">
        <f t="shared" si="1"/>
        <v>8.091999999999999</v>
      </c>
      <c r="H7" s="10">
        <f t="shared" si="2"/>
        <v>0.25876984528353764</v>
      </c>
      <c r="I7" s="10">
        <f t="shared" si="0"/>
        <v>3.622777833969527</v>
      </c>
      <c r="J7" s="12">
        <f>(I7-I17)/I7</f>
        <v>-0.095679199698916</v>
      </c>
      <c r="K7" s="26"/>
      <c r="L7" s="27"/>
    </row>
    <row r="8" spans="2:12" ht="12.75">
      <c r="B8" s="10">
        <v>24</v>
      </c>
      <c r="C8" s="10">
        <v>0.0201</v>
      </c>
      <c r="D8" s="10">
        <v>0.5106</v>
      </c>
      <c r="E8" s="10">
        <v>2</v>
      </c>
      <c r="F8" s="10">
        <v>14</v>
      </c>
      <c r="G8" s="11">
        <f t="shared" si="1"/>
        <v>8.091999999999999</v>
      </c>
      <c r="H8" s="10">
        <f t="shared" si="2"/>
        <v>0.20476300871901437</v>
      </c>
      <c r="I8" s="10">
        <f t="shared" si="0"/>
        <v>5.733364244132402</v>
      </c>
      <c r="J8" s="12">
        <f>(I8-I17)/I8</f>
        <v>0.3076661190900194</v>
      </c>
      <c r="K8" s="26"/>
      <c r="L8" s="27"/>
    </row>
    <row r="9" spans="2:12" ht="12.75">
      <c r="B9" s="10">
        <v>25</v>
      </c>
      <c r="C9" s="10">
        <v>0.0179</v>
      </c>
      <c r="D9" s="10">
        <v>0.4547</v>
      </c>
      <c r="E9" s="10">
        <v>2</v>
      </c>
      <c r="F9" s="10">
        <v>14</v>
      </c>
      <c r="G9" s="11">
        <f t="shared" si="1"/>
        <v>8.091999999999999</v>
      </c>
      <c r="H9" s="10">
        <f t="shared" si="2"/>
        <v>0.16238271176458394</v>
      </c>
      <c r="I9" s="10">
        <f t="shared" si="0"/>
        <v>4.54671592940835</v>
      </c>
      <c r="J9" s="12">
        <f>(I9-I17)/I9</f>
        <v>0.1269737587658727</v>
      </c>
      <c r="K9" s="26"/>
      <c r="L9" s="27"/>
    </row>
    <row r="10" spans="2:12" ht="12.75">
      <c r="B10" s="13">
        <v>26</v>
      </c>
      <c r="C10" s="13">
        <v>0.0159</v>
      </c>
      <c r="D10" s="13">
        <v>0.4038</v>
      </c>
      <c r="E10" s="13">
        <v>2</v>
      </c>
      <c r="F10" s="13">
        <v>14</v>
      </c>
      <c r="G10" s="21">
        <f t="shared" si="1"/>
        <v>8.091999999999999</v>
      </c>
      <c r="H10" s="13">
        <f t="shared" si="2"/>
        <v>0.1280626577097994</v>
      </c>
      <c r="I10" s="13">
        <f t="shared" si="0"/>
        <v>3.5857544158743835</v>
      </c>
      <c r="J10" s="22">
        <f>(I10-I17)/I10</f>
        <v>-0.10699224136429542</v>
      </c>
      <c r="K10" s="26"/>
      <c r="L10" s="27"/>
    </row>
    <row r="11" spans="2:12" ht="12.75">
      <c r="B11" s="10">
        <v>27</v>
      </c>
      <c r="C11" s="10">
        <v>0.0142</v>
      </c>
      <c r="D11" s="10">
        <v>0.3606</v>
      </c>
      <c r="E11" s="10">
        <v>3</v>
      </c>
      <c r="F11" s="10">
        <v>14</v>
      </c>
      <c r="G11" s="11">
        <f t="shared" si="1"/>
        <v>8.091999999999999</v>
      </c>
      <c r="H11" s="10">
        <f t="shared" si="2"/>
        <v>0.10212717672623581</v>
      </c>
      <c r="I11" s="10">
        <f t="shared" si="0"/>
        <v>4.289341422501904</v>
      </c>
      <c r="J11" s="12">
        <f>(I11-I17)/I11</f>
        <v>0.07458933043026102</v>
      </c>
      <c r="K11" s="26"/>
      <c r="L11" s="27"/>
    </row>
    <row r="12" spans="2:12" ht="12.75">
      <c r="B12" s="13">
        <v>28</v>
      </c>
      <c r="C12" s="13">
        <v>0.0126</v>
      </c>
      <c r="D12" s="13">
        <v>0.32</v>
      </c>
      <c r="E12" s="13">
        <v>4</v>
      </c>
      <c r="F12" s="13">
        <v>14</v>
      </c>
      <c r="G12" s="21">
        <f t="shared" si="1"/>
        <v>8.091999999999999</v>
      </c>
      <c r="H12" s="13">
        <f t="shared" si="2"/>
        <v>0.0804247719318987</v>
      </c>
      <c r="I12" s="13">
        <f t="shared" si="0"/>
        <v>4.503787228186328</v>
      </c>
      <c r="J12" s="22">
        <f>(I12-I17)/I12</f>
        <v>0.11865234375000003</v>
      </c>
      <c r="K12" s="26"/>
      <c r="L12" s="27"/>
    </row>
    <row r="13" spans="2:12" ht="12.75">
      <c r="B13" s="10">
        <v>29</v>
      </c>
      <c r="C13" s="10">
        <v>0.0113</v>
      </c>
      <c r="D13" s="10">
        <v>0.287</v>
      </c>
      <c r="E13" s="10">
        <v>4</v>
      </c>
      <c r="F13" s="10">
        <v>14</v>
      </c>
      <c r="G13" s="11">
        <f t="shared" si="1"/>
        <v>8.091999999999999</v>
      </c>
      <c r="H13" s="10">
        <f t="shared" si="2"/>
        <v>0.06469246132088441</v>
      </c>
      <c r="I13" s="10">
        <f t="shared" si="0"/>
        <v>3.622777833969527</v>
      </c>
      <c r="J13" s="12">
        <f>(I13-I17)/I13</f>
        <v>-0.095679199698916</v>
      </c>
      <c r="K13" s="26"/>
      <c r="L13" s="27"/>
    </row>
    <row r="14" spans="2:12" ht="12.75">
      <c r="B14" s="14">
        <v>30</v>
      </c>
      <c r="C14" s="13">
        <v>0.01</v>
      </c>
      <c r="D14" s="13">
        <v>0.254</v>
      </c>
      <c r="E14" s="13">
        <v>6</v>
      </c>
      <c r="F14" s="13">
        <v>14</v>
      </c>
      <c r="G14" s="21">
        <f t="shared" si="1"/>
        <v>8.091999999999999</v>
      </c>
      <c r="H14" s="13">
        <f t="shared" si="2"/>
        <v>0.05067074790974978</v>
      </c>
      <c r="I14" s="13">
        <f t="shared" si="0"/>
        <v>4.256342824418981</v>
      </c>
      <c r="J14" s="22">
        <f>(I14-I17)/I14</f>
        <v>0.0674148014962697</v>
      </c>
      <c r="K14" s="26"/>
      <c r="L14" s="27"/>
    </row>
    <row r="15" spans="2:12" ht="12.75">
      <c r="B15" s="10">
        <v>31</v>
      </c>
      <c r="C15" s="10">
        <v>0.0089</v>
      </c>
      <c r="D15" s="10">
        <v>0.2261</v>
      </c>
      <c r="E15" s="10">
        <v>7</v>
      </c>
      <c r="F15" s="10">
        <v>14</v>
      </c>
      <c r="G15" s="11">
        <f t="shared" si="1"/>
        <v>8.091999999999999</v>
      </c>
      <c r="H15" s="10">
        <f t="shared" si="2"/>
        <v>0.04015050444465527</v>
      </c>
      <c r="I15" s="10">
        <f t="shared" si="0"/>
        <v>3.934749435576216</v>
      </c>
      <c r="J15" s="12">
        <f>(I15-I17)/I15</f>
        <v>-0.008806884098177124</v>
      </c>
      <c r="K15" s="26"/>
      <c r="L15" s="27"/>
    </row>
    <row r="16" spans="1:12" ht="12.75">
      <c r="A16" s="8"/>
      <c r="B16" s="18">
        <v>32</v>
      </c>
      <c r="C16" s="18">
        <v>0.008</v>
      </c>
      <c r="D16" s="18">
        <v>0.2032</v>
      </c>
      <c r="E16" s="18">
        <v>9</v>
      </c>
      <c r="F16" s="18">
        <v>14</v>
      </c>
      <c r="G16" s="19">
        <f t="shared" si="1"/>
        <v>8.091999999999999</v>
      </c>
      <c r="H16" s="18">
        <f t="shared" si="2"/>
        <v>0.03242927866223985</v>
      </c>
      <c r="I16" s="18">
        <f>(H16*E16)*F16</f>
        <v>4.086089111442222</v>
      </c>
      <c r="J16" s="20">
        <f>(I16-I17)/I16</f>
        <v>0.02855708489194762</v>
      </c>
      <c r="K16" s="26"/>
      <c r="L16" s="27"/>
    </row>
    <row r="17" spans="1:12" ht="12.75">
      <c r="A17" s="4" t="s">
        <v>4</v>
      </c>
      <c r="B17" s="15">
        <v>32.5</v>
      </c>
      <c r="C17" s="15">
        <v>0.0075</v>
      </c>
      <c r="D17" s="15">
        <v>0.19</v>
      </c>
      <c r="E17" s="15">
        <v>10</v>
      </c>
      <c r="F17" s="15">
        <v>14</v>
      </c>
      <c r="G17" s="16">
        <f t="shared" si="1"/>
        <v>8.091999999999999</v>
      </c>
      <c r="H17" s="15">
        <f>((D17/2)^2)*PI()</f>
        <v>0.028352873698647883</v>
      </c>
      <c r="I17" s="15">
        <f>(H17*E17)*F17</f>
        <v>3.9694023178107036</v>
      </c>
      <c r="J17" s="17">
        <f>(I17-I17)/I17</f>
        <v>0</v>
      </c>
      <c r="K17" s="26"/>
      <c r="L17" s="27"/>
    </row>
    <row r="18" spans="2:12" ht="12.75">
      <c r="B18" s="10">
        <v>33</v>
      </c>
      <c r="C18" s="10">
        <v>0.0071</v>
      </c>
      <c r="D18" s="10">
        <v>0.1803</v>
      </c>
      <c r="E18" s="10">
        <v>11</v>
      </c>
      <c r="F18" s="10">
        <v>14</v>
      </c>
      <c r="G18" s="11">
        <f t="shared" si="1"/>
        <v>8.091999999999999</v>
      </c>
      <c r="H18" s="10">
        <f t="shared" si="2"/>
        <v>0.025531794181558952</v>
      </c>
      <c r="I18" s="10">
        <f aca="true" t="shared" si="3" ref="I18:I39">(H18*E18)*F18</f>
        <v>3.9318963039600785</v>
      </c>
      <c r="J18" s="12">
        <f>(I18-I17)/I18</f>
        <v>-0.00953891225789711</v>
      </c>
      <c r="K18" s="26"/>
      <c r="L18" s="27"/>
    </row>
    <row r="19" spans="2:12" ht="12.75">
      <c r="B19" s="13">
        <v>34</v>
      </c>
      <c r="C19" s="13">
        <v>0.0063</v>
      </c>
      <c r="D19" s="13">
        <v>0.1601</v>
      </c>
      <c r="E19" s="13">
        <v>14</v>
      </c>
      <c r="F19" s="13">
        <v>14</v>
      </c>
      <c r="G19" s="21">
        <f>F18*0.578</f>
        <v>8.091999999999999</v>
      </c>
      <c r="H19" s="13">
        <f t="shared" si="2"/>
        <v>0.020131333578185025</v>
      </c>
      <c r="I19" s="13">
        <f t="shared" si="3"/>
        <v>3.945741381324265</v>
      </c>
      <c r="J19" s="22">
        <f>(I19-I17)/I19</f>
        <v>-0.005996575598803584</v>
      </c>
      <c r="K19" s="26"/>
      <c r="L19" s="27"/>
    </row>
    <row r="21" spans="1:9" ht="12.75">
      <c r="A21" s="5" t="s">
        <v>50</v>
      </c>
      <c r="B21" s="6"/>
      <c r="C21" s="6"/>
      <c r="E21" s="8"/>
      <c r="F21" s="8"/>
      <c r="G21" s="8"/>
      <c r="I21" s="8"/>
    </row>
    <row r="22" ht="12.75">
      <c r="I22" s="8"/>
    </row>
    <row r="23" spans="1:7" ht="38.25">
      <c r="A23" s="3"/>
      <c r="B23" s="3" t="s">
        <v>1</v>
      </c>
      <c r="C23" s="3" t="s">
        <v>3</v>
      </c>
      <c r="D23" s="3" t="s">
        <v>2</v>
      </c>
      <c r="E23" s="3" t="s">
        <v>0</v>
      </c>
      <c r="F23" s="3" t="s">
        <v>52</v>
      </c>
      <c r="G23" s="3" t="s">
        <v>53</v>
      </c>
    </row>
    <row r="24" spans="2:10" ht="12.75">
      <c r="B24" s="13">
        <v>20</v>
      </c>
      <c r="C24" s="13">
        <v>0.032</v>
      </c>
      <c r="D24" s="13">
        <v>0.8128</v>
      </c>
      <c r="E24" s="13">
        <v>1</v>
      </c>
      <c r="F24" s="13">
        <v>16</v>
      </c>
      <c r="G24" s="21">
        <f>F24*0.578</f>
        <v>9.248</v>
      </c>
      <c r="H24" s="13">
        <f t="shared" si="2"/>
        <v>0.5188684585958376</v>
      </c>
      <c r="I24" s="13">
        <f t="shared" si="3"/>
        <v>8.301895337533402</v>
      </c>
      <c r="J24" s="22">
        <f>(I24-I37)/I24</f>
        <v>0.5082070242265484</v>
      </c>
    </row>
    <row r="25" spans="2:10" ht="12.75">
      <c r="B25" s="10">
        <v>21</v>
      </c>
      <c r="C25" s="10">
        <v>0.0285</v>
      </c>
      <c r="D25" s="10">
        <v>0.7239</v>
      </c>
      <c r="E25" s="10">
        <v>1</v>
      </c>
      <c r="F25" s="10">
        <v>16</v>
      </c>
      <c r="G25" s="11">
        <f aca="true" t="shared" si="4" ref="G25:G39">F25*0.578</f>
        <v>9.248</v>
      </c>
      <c r="H25" s="10">
        <f t="shared" si="2"/>
        <v>0.4115731498969425</v>
      </c>
      <c r="I25" s="10">
        <f t="shared" si="3"/>
        <v>6.58517039835108</v>
      </c>
      <c r="J25" s="12">
        <f>(I25-I37)/I25</f>
        <v>0.37999875999752</v>
      </c>
    </row>
    <row r="26" spans="1:10" ht="12.75">
      <c r="A26" s="28" t="s">
        <v>12</v>
      </c>
      <c r="B26" s="29">
        <v>22</v>
      </c>
      <c r="C26" s="29">
        <v>0.0253</v>
      </c>
      <c r="D26" s="29">
        <v>0.6426</v>
      </c>
      <c r="E26" s="29">
        <v>1</v>
      </c>
      <c r="F26" s="29">
        <v>16</v>
      </c>
      <c r="G26" s="31">
        <f t="shared" si="4"/>
        <v>9.248</v>
      </c>
      <c r="H26" s="29">
        <f t="shared" si="2"/>
        <v>0.32431820210696605</v>
      </c>
      <c r="I26" s="29">
        <f t="shared" si="3"/>
        <v>5.189091233711457</v>
      </c>
      <c r="J26" s="30">
        <f>(I26-I37)/I26</f>
        <v>0.21319290243330444</v>
      </c>
    </row>
    <row r="27" spans="2:10" ht="12.75">
      <c r="B27" s="10">
        <v>23</v>
      </c>
      <c r="C27" s="10">
        <v>0.0226</v>
      </c>
      <c r="D27" s="10">
        <v>0.574</v>
      </c>
      <c r="E27" s="10">
        <v>1</v>
      </c>
      <c r="F27" s="10">
        <v>16</v>
      </c>
      <c r="G27" s="11">
        <f t="shared" si="4"/>
        <v>9.248</v>
      </c>
      <c r="H27" s="10">
        <f t="shared" si="2"/>
        <v>0.25876984528353764</v>
      </c>
      <c r="I27" s="10">
        <f t="shared" si="3"/>
        <v>4.140317524536602</v>
      </c>
      <c r="J27" s="12">
        <f>(I27-I37)/I27</f>
        <v>0.013888720270975673</v>
      </c>
    </row>
    <row r="28" spans="2:10" ht="12.75">
      <c r="B28" s="10">
        <v>24</v>
      </c>
      <c r="C28" s="10">
        <v>0.0201</v>
      </c>
      <c r="D28" s="10">
        <v>0.5106</v>
      </c>
      <c r="E28" s="10">
        <v>1</v>
      </c>
      <c r="F28" s="10">
        <v>16</v>
      </c>
      <c r="G28" s="11">
        <f t="shared" si="4"/>
        <v>9.248</v>
      </c>
      <c r="H28" s="10">
        <f t="shared" si="2"/>
        <v>0.20476300871901437</v>
      </c>
      <c r="I28" s="10">
        <f t="shared" si="3"/>
        <v>3.27620813950423</v>
      </c>
      <c r="J28" s="12">
        <f>(I28-I37)/I28</f>
        <v>-0.246200985637965</v>
      </c>
    </row>
    <row r="29" spans="2:10" ht="12.75">
      <c r="B29" s="10">
        <v>25</v>
      </c>
      <c r="C29" s="10">
        <v>0.0179</v>
      </c>
      <c r="D29" s="10">
        <v>0.4547</v>
      </c>
      <c r="E29" s="10">
        <v>2</v>
      </c>
      <c r="F29" s="10">
        <v>16</v>
      </c>
      <c r="G29" s="11">
        <f t="shared" si="4"/>
        <v>9.248</v>
      </c>
      <c r="H29" s="10">
        <f t="shared" si="2"/>
        <v>0.16238271176458394</v>
      </c>
      <c r="I29" s="10">
        <f t="shared" si="3"/>
        <v>5.196246776466686</v>
      </c>
      <c r="J29" s="12">
        <f>(I29-I37)/I29</f>
        <v>0.2142763828892855</v>
      </c>
    </row>
    <row r="30" spans="2:10" ht="12.75">
      <c r="B30" s="13">
        <v>26</v>
      </c>
      <c r="C30" s="13">
        <v>0.0159</v>
      </c>
      <c r="D30" s="13">
        <v>0.4038</v>
      </c>
      <c r="E30" s="13">
        <v>2</v>
      </c>
      <c r="F30" s="13">
        <v>16</v>
      </c>
      <c r="G30" s="21">
        <f t="shared" si="4"/>
        <v>9.248</v>
      </c>
      <c r="H30" s="13">
        <f t="shared" si="2"/>
        <v>0.1280626577097994</v>
      </c>
      <c r="I30" s="13">
        <f t="shared" si="3"/>
        <v>4.098005046713581</v>
      </c>
      <c r="J30" s="22">
        <f>(I30-I37)/I30</f>
        <v>0.0037069827721342035</v>
      </c>
    </row>
    <row r="31" spans="2:10" ht="12.75">
      <c r="B31" s="10">
        <v>27</v>
      </c>
      <c r="C31" s="10">
        <v>0.0142</v>
      </c>
      <c r="D31" s="10">
        <v>0.3606</v>
      </c>
      <c r="E31" s="10">
        <v>3</v>
      </c>
      <c r="F31" s="10">
        <v>16</v>
      </c>
      <c r="G31" s="11">
        <f t="shared" si="4"/>
        <v>9.248</v>
      </c>
      <c r="H31" s="10">
        <f t="shared" si="2"/>
        <v>0.10212717672623581</v>
      </c>
      <c r="I31" s="10">
        <f t="shared" si="3"/>
        <v>4.902104482859318</v>
      </c>
      <c r="J31" s="12">
        <f>(I31-I37)/I31</f>
        <v>0.1671303973872349</v>
      </c>
    </row>
    <row r="32" spans="2:10" ht="12.75">
      <c r="B32" s="13">
        <v>28</v>
      </c>
      <c r="C32" s="13">
        <v>0.0126</v>
      </c>
      <c r="D32" s="13">
        <v>0.32</v>
      </c>
      <c r="E32" s="13">
        <v>3</v>
      </c>
      <c r="F32" s="13">
        <v>16</v>
      </c>
      <c r="G32" s="21">
        <f t="shared" si="4"/>
        <v>9.248</v>
      </c>
      <c r="H32" s="13">
        <f t="shared" si="2"/>
        <v>0.0804247719318987</v>
      </c>
      <c r="I32" s="13">
        <f t="shared" si="3"/>
        <v>3.8603890527311377</v>
      </c>
      <c r="J32" s="22">
        <f>(I32-I37)/I32</f>
        <v>-0.05761718749999994</v>
      </c>
    </row>
    <row r="33" spans="2:10" ht="12.75">
      <c r="B33" s="10">
        <v>29</v>
      </c>
      <c r="C33" s="10">
        <v>0.0113</v>
      </c>
      <c r="D33" s="10">
        <v>0.287</v>
      </c>
      <c r="E33" s="10">
        <v>4</v>
      </c>
      <c r="F33" s="10">
        <v>16</v>
      </c>
      <c r="G33" s="11">
        <f t="shared" si="4"/>
        <v>9.248</v>
      </c>
      <c r="H33" s="10">
        <f t="shared" si="2"/>
        <v>0.06469246132088441</v>
      </c>
      <c r="I33" s="10">
        <f t="shared" si="3"/>
        <v>4.140317524536602</v>
      </c>
      <c r="J33" s="12">
        <f>(I33-I37)/I33</f>
        <v>0.013888720270975673</v>
      </c>
    </row>
    <row r="34" spans="2:10" ht="12.75">
      <c r="B34" s="14">
        <v>30</v>
      </c>
      <c r="C34" s="13">
        <v>0.01</v>
      </c>
      <c r="D34" s="13">
        <v>0.254</v>
      </c>
      <c r="E34" s="13">
        <v>5</v>
      </c>
      <c r="F34" s="13">
        <v>16</v>
      </c>
      <c r="G34" s="21">
        <f t="shared" si="4"/>
        <v>9.248</v>
      </c>
      <c r="H34" s="13">
        <f t="shared" si="2"/>
        <v>0.05067074790974978</v>
      </c>
      <c r="I34" s="13">
        <f t="shared" si="3"/>
        <v>4.053659832779982</v>
      </c>
      <c r="J34" s="22">
        <f>(I34-I37)/I34</f>
        <v>-0.007192014384028556</v>
      </c>
    </row>
    <row r="35" spans="2:10" ht="12.75">
      <c r="B35" s="10">
        <v>31</v>
      </c>
      <c r="C35" s="10">
        <v>0.0089</v>
      </c>
      <c r="D35" s="10">
        <v>0.2261</v>
      </c>
      <c r="E35" s="10">
        <v>7</v>
      </c>
      <c r="F35" s="10">
        <v>16</v>
      </c>
      <c r="G35" s="11">
        <f t="shared" si="4"/>
        <v>9.248</v>
      </c>
      <c r="H35" s="10">
        <f t="shared" si="2"/>
        <v>0.04015050444465527</v>
      </c>
      <c r="I35" s="10">
        <f t="shared" si="3"/>
        <v>4.49685649780139</v>
      </c>
      <c r="J35" s="12">
        <f>(I35-I37)/I35</f>
        <v>0.09207380431164063</v>
      </c>
    </row>
    <row r="36" spans="2:10" s="8" customFormat="1" ht="12.75">
      <c r="B36" s="18">
        <v>32</v>
      </c>
      <c r="C36" s="18">
        <v>0.008</v>
      </c>
      <c r="D36" s="18">
        <v>0.2032</v>
      </c>
      <c r="E36" s="18">
        <v>8</v>
      </c>
      <c r="F36" s="18">
        <v>16</v>
      </c>
      <c r="G36" s="19">
        <f t="shared" si="4"/>
        <v>9.248</v>
      </c>
      <c r="H36" s="18">
        <f t="shared" si="2"/>
        <v>0.03242927866223985</v>
      </c>
      <c r="I36" s="18">
        <f t="shared" si="3"/>
        <v>4.150947668766701</v>
      </c>
      <c r="J36" s="20">
        <f>(I36-I37)/I36</f>
        <v>0.01641404845309689</v>
      </c>
    </row>
    <row r="37" spans="1:10" ht="12.75">
      <c r="A37" s="4" t="s">
        <v>5</v>
      </c>
      <c r="B37" s="15">
        <v>32.5</v>
      </c>
      <c r="C37" s="15">
        <v>0.0075</v>
      </c>
      <c r="D37" s="15">
        <v>0.19</v>
      </c>
      <c r="E37" s="15">
        <v>9</v>
      </c>
      <c r="F37" s="15">
        <v>16</v>
      </c>
      <c r="G37" s="16">
        <f t="shared" si="4"/>
        <v>9.248</v>
      </c>
      <c r="H37" s="15">
        <f t="shared" si="2"/>
        <v>0.028352873698647883</v>
      </c>
      <c r="I37" s="15">
        <f>(H37*E37)*F37</f>
        <v>4.082813812605295</v>
      </c>
      <c r="J37" s="17">
        <f>(I37-I37)/I37</f>
        <v>0</v>
      </c>
    </row>
    <row r="38" spans="2:10" ht="12.75">
      <c r="B38" s="10">
        <v>33</v>
      </c>
      <c r="C38" s="10">
        <v>0.0071</v>
      </c>
      <c r="D38" s="10">
        <v>0.1803</v>
      </c>
      <c r="E38" s="10">
        <v>10</v>
      </c>
      <c r="F38" s="10">
        <v>16</v>
      </c>
      <c r="G38" s="11">
        <f t="shared" si="4"/>
        <v>9.248</v>
      </c>
      <c r="H38" s="10">
        <f t="shared" si="2"/>
        <v>0.025531794181558952</v>
      </c>
      <c r="I38" s="10">
        <f t="shared" si="3"/>
        <v>4.0850870690494325</v>
      </c>
      <c r="J38" s="12">
        <f>(I38-I37)/I38</f>
        <v>0.0005564768646820155</v>
      </c>
    </row>
    <row r="39" spans="2:10" ht="12.75">
      <c r="B39" s="13">
        <v>34</v>
      </c>
      <c r="C39" s="13">
        <v>0.0063</v>
      </c>
      <c r="D39" s="13">
        <v>0.1601</v>
      </c>
      <c r="E39" s="13">
        <v>13</v>
      </c>
      <c r="F39" s="13">
        <v>16</v>
      </c>
      <c r="G39" s="21">
        <f t="shared" si="4"/>
        <v>9.248</v>
      </c>
      <c r="H39" s="13">
        <f t="shared" si="2"/>
        <v>0.020131333578185025</v>
      </c>
      <c r="I39" s="13">
        <f t="shared" si="3"/>
        <v>4.187317384262485</v>
      </c>
      <c r="J39" s="22">
        <f>(I39-I37)/I39</f>
        <v>0.02495716518885194</v>
      </c>
    </row>
    <row r="42" spans="1:2" ht="12.75">
      <c r="A42" s="5" t="s">
        <v>7</v>
      </c>
      <c r="B42" s="6"/>
    </row>
    <row r="43" spans="1:10" ht="38.25">
      <c r="A43" s="3"/>
      <c r="B43" s="3" t="s">
        <v>1</v>
      </c>
      <c r="C43" s="3" t="s">
        <v>3</v>
      </c>
      <c r="D43" s="3" t="s">
        <v>2</v>
      </c>
      <c r="E43" s="3" t="s">
        <v>0</v>
      </c>
      <c r="F43" s="3" t="s">
        <v>52</v>
      </c>
      <c r="G43" s="3" t="s">
        <v>53</v>
      </c>
      <c r="H43" s="3"/>
      <c r="I43" s="3"/>
      <c r="J43" s="3"/>
    </row>
    <row r="44" spans="2:10" ht="12.75">
      <c r="B44" s="13">
        <v>20</v>
      </c>
      <c r="C44" s="13">
        <v>0.032</v>
      </c>
      <c r="D44" s="13">
        <v>0.8128</v>
      </c>
      <c r="E44" s="13">
        <v>1</v>
      </c>
      <c r="F44" s="13">
        <v>16</v>
      </c>
      <c r="G44" s="21">
        <f>F44*0.578</f>
        <v>9.248</v>
      </c>
      <c r="H44" s="13">
        <f aca="true" t="shared" si="5" ref="H44:H59">((D44/2)^2)*PI()</f>
        <v>0.5188684585958376</v>
      </c>
      <c r="I44" s="13">
        <f aca="true" t="shared" si="6" ref="I44:I59">(H44*E44)*F44</f>
        <v>8.301895337533402</v>
      </c>
      <c r="J44" s="22">
        <f>(I44-I58)/I44</f>
        <v>0.7812739766104531</v>
      </c>
    </row>
    <row r="45" spans="2:10" ht="12.75">
      <c r="B45" s="10">
        <v>21</v>
      </c>
      <c r="C45" s="10">
        <v>0.0285</v>
      </c>
      <c r="D45" s="10">
        <v>0.7239</v>
      </c>
      <c r="E45" s="10">
        <v>1</v>
      </c>
      <c r="F45" s="10">
        <v>16</v>
      </c>
      <c r="G45" s="11">
        <f aca="true" t="shared" si="7" ref="G45:G59">F45*0.578</f>
        <v>9.248</v>
      </c>
      <c r="H45" s="10">
        <f t="shared" si="5"/>
        <v>0.4115731498969425</v>
      </c>
      <c r="I45" s="10">
        <f t="shared" si="6"/>
        <v>6.58517039835108</v>
      </c>
      <c r="J45" s="12">
        <f>(I45-I58)/I45</f>
        <v>0.7242530650035137</v>
      </c>
    </row>
    <row r="46" spans="2:10" ht="12.75">
      <c r="B46" s="13">
        <v>22</v>
      </c>
      <c r="C46" s="13">
        <v>0.0253</v>
      </c>
      <c r="D46" s="13">
        <v>0.6426</v>
      </c>
      <c r="E46" s="13">
        <v>1</v>
      </c>
      <c r="F46" s="13">
        <v>16</v>
      </c>
      <c r="G46" s="21">
        <f t="shared" si="7"/>
        <v>9.248</v>
      </c>
      <c r="H46" s="13">
        <f t="shared" si="5"/>
        <v>0.32431820210696605</v>
      </c>
      <c r="I46" s="13">
        <f t="shared" si="6"/>
        <v>5.189091233711457</v>
      </c>
      <c r="J46" s="22">
        <f>(I46-I58)/I46</f>
        <v>0.650065787631925</v>
      </c>
    </row>
    <row r="47" spans="2:10" ht="12.75">
      <c r="B47" s="10">
        <v>23</v>
      </c>
      <c r="C47" s="10">
        <v>0.0226</v>
      </c>
      <c r="D47" s="10">
        <v>0.574</v>
      </c>
      <c r="E47" s="10">
        <v>1</v>
      </c>
      <c r="F47" s="10">
        <v>16</v>
      </c>
      <c r="G47" s="11">
        <f t="shared" si="7"/>
        <v>9.248</v>
      </c>
      <c r="H47" s="10">
        <f t="shared" si="5"/>
        <v>0.25876984528353764</v>
      </c>
      <c r="I47" s="10">
        <f t="shared" si="6"/>
        <v>4.140317524536602</v>
      </c>
      <c r="J47" s="12">
        <f>(I47-I58)/I47</f>
        <v>0.5614248078767495</v>
      </c>
    </row>
    <row r="48" spans="2:10" ht="12.75">
      <c r="B48" s="10">
        <v>24</v>
      </c>
      <c r="C48" s="10">
        <v>0.0201</v>
      </c>
      <c r="D48" s="10">
        <v>0.5106</v>
      </c>
      <c r="E48" s="10">
        <v>1</v>
      </c>
      <c r="F48" s="10">
        <v>16</v>
      </c>
      <c r="G48" s="11">
        <f t="shared" si="7"/>
        <v>9.248</v>
      </c>
      <c r="H48" s="10">
        <f t="shared" si="5"/>
        <v>0.20476300871901437</v>
      </c>
      <c r="I48" s="10">
        <f t="shared" si="6"/>
        <v>3.27620813950423</v>
      </c>
      <c r="J48" s="12">
        <f>(I48-I58)/I48</f>
        <v>0.4457493307950569</v>
      </c>
    </row>
    <row r="49" spans="2:10" ht="12.75">
      <c r="B49" s="10">
        <v>25</v>
      </c>
      <c r="C49" s="10">
        <v>0.0179</v>
      </c>
      <c r="D49" s="10">
        <v>0.4547</v>
      </c>
      <c r="E49" s="10">
        <v>1</v>
      </c>
      <c r="F49" s="10">
        <v>16</v>
      </c>
      <c r="G49" s="11">
        <f t="shared" si="7"/>
        <v>9.248</v>
      </c>
      <c r="H49" s="10">
        <f t="shared" si="5"/>
        <v>0.16238271176458394</v>
      </c>
      <c r="I49" s="10">
        <f t="shared" si="6"/>
        <v>2.598123388233343</v>
      </c>
      <c r="J49" s="12">
        <f>(I49-I58)/I49</f>
        <v>0.30109533596492283</v>
      </c>
    </row>
    <row r="50" spans="2:10" ht="12.75">
      <c r="B50" s="13">
        <v>26</v>
      </c>
      <c r="C50" s="13">
        <v>0.0159</v>
      </c>
      <c r="D50" s="13">
        <v>0.4038</v>
      </c>
      <c r="E50" s="13">
        <v>1</v>
      </c>
      <c r="F50" s="13">
        <v>16</v>
      </c>
      <c r="G50" s="21">
        <f t="shared" si="7"/>
        <v>9.248</v>
      </c>
      <c r="H50" s="13">
        <f t="shared" si="5"/>
        <v>0.1280626577097994</v>
      </c>
      <c r="I50" s="13">
        <f t="shared" si="6"/>
        <v>2.0490025233567906</v>
      </c>
      <c r="J50" s="22">
        <f>(I50-I58)/I50</f>
        <v>0.11379291480808458</v>
      </c>
    </row>
    <row r="51" spans="2:10" ht="12.75">
      <c r="B51" s="10">
        <v>27</v>
      </c>
      <c r="C51" s="10">
        <v>0.0142</v>
      </c>
      <c r="D51" s="10">
        <v>0.3606</v>
      </c>
      <c r="E51" s="10">
        <v>1</v>
      </c>
      <c r="F51" s="10">
        <v>16</v>
      </c>
      <c r="G51" s="11">
        <f t="shared" si="7"/>
        <v>9.248</v>
      </c>
      <c r="H51" s="10">
        <f t="shared" si="5"/>
        <v>0.10212717672623581</v>
      </c>
      <c r="I51" s="10">
        <f t="shared" si="6"/>
        <v>1.634034827619773</v>
      </c>
      <c r="J51" s="12">
        <f>(I51-I58)/I51</f>
        <v>-0.11126184282127968</v>
      </c>
    </row>
    <row r="52" spans="2:10" ht="12.75">
      <c r="B52" s="13">
        <v>28</v>
      </c>
      <c r="C52" s="13">
        <v>0.0126</v>
      </c>
      <c r="D52" s="13">
        <v>0.32</v>
      </c>
      <c r="E52" s="13">
        <v>2</v>
      </c>
      <c r="F52" s="13">
        <v>16</v>
      </c>
      <c r="G52" s="21">
        <f t="shared" si="7"/>
        <v>9.248</v>
      </c>
      <c r="H52" s="13">
        <f t="shared" si="5"/>
        <v>0.0804247719318987</v>
      </c>
      <c r="I52" s="13">
        <f t="shared" si="6"/>
        <v>2.5735927018207585</v>
      </c>
      <c r="J52" s="22">
        <f>(I52-I58)/I52</f>
        <v>0.2944335937499998</v>
      </c>
    </row>
    <row r="53" spans="2:10" ht="12.75">
      <c r="B53" s="10">
        <v>29</v>
      </c>
      <c r="C53" s="10">
        <v>0.0113</v>
      </c>
      <c r="D53" s="10">
        <v>0.287</v>
      </c>
      <c r="E53" s="10">
        <v>2</v>
      </c>
      <c r="F53" s="10">
        <v>16</v>
      </c>
      <c r="G53" s="11">
        <f t="shared" si="7"/>
        <v>9.248</v>
      </c>
      <c r="H53" s="10">
        <f t="shared" si="5"/>
        <v>0.06469246132088441</v>
      </c>
      <c r="I53" s="10">
        <f t="shared" si="6"/>
        <v>2.070158762268301</v>
      </c>
      <c r="J53" s="12">
        <f>(I53-I58)/I53</f>
        <v>0.12284961575349913</v>
      </c>
    </row>
    <row r="54" spans="2:10" ht="12.75">
      <c r="B54" s="13">
        <v>30</v>
      </c>
      <c r="C54" s="13">
        <v>0.01</v>
      </c>
      <c r="D54" s="13">
        <v>0.254</v>
      </c>
      <c r="E54" s="13">
        <v>2</v>
      </c>
      <c r="F54" s="13">
        <v>16</v>
      </c>
      <c r="G54" s="21">
        <f t="shared" si="7"/>
        <v>9.248</v>
      </c>
      <c r="H54" s="13">
        <f t="shared" si="5"/>
        <v>0.05067074790974978</v>
      </c>
      <c r="I54" s="13">
        <f t="shared" si="6"/>
        <v>1.6214639331119929</v>
      </c>
      <c r="J54" s="22">
        <f>(I54-I58)/I54</f>
        <v>-0.11987723975447974</v>
      </c>
    </row>
    <row r="55" spans="2:10" ht="12.75">
      <c r="B55" s="10">
        <v>31</v>
      </c>
      <c r="C55" s="10">
        <v>0.0089</v>
      </c>
      <c r="D55" s="10">
        <v>0.2261</v>
      </c>
      <c r="E55" s="10">
        <v>3</v>
      </c>
      <c r="F55" s="10">
        <v>16</v>
      </c>
      <c r="G55" s="11">
        <f t="shared" si="7"/>
        <v>9.248</v>
      </c>
      <c r="H55" s="10">
        <f t="shared" si="5"/>
        <v>0.04015050444465527</v>
      </c>
      <c r="I55" s="10">
        <f t="shared" si="6"/>
        <v>1.927224213343453</v>
      </c>
      <c r="J55" s="12">
        <f>(I55-I58)/I55</f>
        <v>0.05779486309759341</v>
      </c>
    </row>
    <row r="56" spans="2:10" ht="12.75">
      <c r="B56" s="10">
        <v>32</v>
      </c>
      <c r="C56" s="10">
        <v>0.008</v>
      </c>
      <c r="D56" s="10">
        <v>0.2032</v>
      </c>
      <c r="E56" s="10">
        <v>4</v>
      </c>
      <c r="F56" s="10">
        <v>16</v>
      </c>
      <c r="G56" s="11">
        <f t="shared" si="7"/>
        <v>9.248</v>
      </c>
      <c r="H56" s="10">
        <f t="shared" si="5"/>
        <v>0.03242927866223985</v>
      </c>
      <c r="I56" s="10">
        <f t="shared" si="6"/>
        <v>2.0754738343833505</v>
      </c>
      <c r="J56" s="12">
        <f>(I56-I58)/I56</f>
        <v>0.12509590644181257</v>
      </c>
    </row>
    <row r="57" spans="1:10" ht="12.75">
      <c r="A57" s="8"/>
      <c r="B57" s="18">
        <v>33</v>
      </c>
      <c r="C57" s="18">
        <v>0.0071</v>
      </c>
      <c r="D57" s="18">
        <v>0.1803</v>
      </c>
      <c r="E57" s="18">
        <v>5</v>
      </c>
      <c r="F57" s="18">
        <v>16</v>
      </c>
      <c r="G57" s="19">
        <f t="shared" si="7"/>
        <v>9.248</v>
      </c>
      <c r="H57" s="18">
        <f t="shared" si="5"/>
        <v>0.025531794181558952</v>
      </c>
      <c r="I57" s="18">
        <f t="shared" si="6"/>
        <v>2.0425435345247163</v>
      </c>
      <c r="J57" s="20">
        <f>(I57-I58)/I57</f>
        <v>0.1109905257429763</v>
      </c>
    </row>
    <row r="58" spans="1:10" ht="12.75">
      <c r="A58" s="4" t="s">
        <v>6</v>
      </c>
      <c r="B58" s="15">
        <v>33.5</v>
      </c>
      <c r="C58" s="15">
        <v>0.0067</v>
      </c>
      <c r="D58" s="15">
        <v>0.17</v>
      </c>
      <c r="E58" s="15">
        <v>5</v>
      </c>
      <c r="F58" s="15">
        <v>16</v>
      </c>
      <c r="G58" s="16">
        <f t="shared" si="7"/>
        <v>9.248</v>
      </c>
      <c r="H58" s="15">
        <f>((D58/2)^2)*PI()</f>
        <v>0.02269800692218626</v>
      </c>
      <c r="I58" s="15">
        <f>(H58*E58)*F58</f>
        <v>1.815840553774901</v>
      </c>
      <c r="J58" s="17">
        <f>(I58-I58)/I58</f>
        <v>0</v>
      </c>
    </row>
    <row r="59" spans="2:10" ht="12.75">
      <c r="B59" s="13">
        <v>34</v>
      </c>
      <c r="C59" s="13">
        <v>0.0063</v>
      </c>
      <c r="D59" s="13">
        <v>0.1601</v>
      </c>
      <c r="E59" s="13">
        <v>6</v>
      </c>
      <c r="F59" s="13">
        <v>16</v>
      </c>
      <c r="G59" s="21">
        <f t="shared" si="7"/>
        <v>9.248</v>
      </c>
      <c r="H59" s="13">
        <f t="shared" si="5"/>
        <v>0.020131333578185025</v>
      </c>
      <c r="I59" s="13">
        <f t="shared" si="6"/>
        <v>1.9326080235057623</v>
      </c>
      <c r="J59" s="22">
        <f>(I59-I58)/I59</f>
        <v>0.060419634147562164</v>
      </c>
    </row>
    <row r="62" spans="1:2" ht="12.75">
      <c r="A62" s="5" t="s">
        <v>8</v>
      </c>
      <c r="B62" s="6"/>
    </row>
    <row r="63" spans="1:10" ht="38.25">
      <c r="A63" s="3"/>
      <c r="B63" s="3" t="s">
        <v>1</v>
      </c>
      <c r="C63" s="3" t="s">
        <v>3</v>
      </c>
      <c r="D63" s="3" t="s">
        <v>2</v>
      </c>
      <c r="E63" s="3" t="s">
        <v>0</v>
      </c>
      <c r="F63" s="3" t="s">
        <v>52</v>
      </c>
      <c r="G63" s="3" t="s">
        <v>53</v>
      </c>
      <c r="H63" s="3"/>
      <c r="I63" s="3"/>
      <c r="J63" s="3"/>
    </row>
    <row r="64" spans="2:10" ht="12.75">
      <c r="B64" s="13">
        <v>20</v>
      </c>
      <c r="C64" s="13">
        <v>0.032</v>
      </c>
      <c r="D64" s="13">
        <v>0.8128</v>
      </c>
      <c r="E64" s="13">
        <v>1</v>
      </c>
      <c r="F64" s="13">
        <v>18</v>
      </c>
      <c r="G64" s="21">
        <f>F64*0.578</f>
        <v>10.404</v>
      </c>
      <c r="H64" s="13">
        <f aca="true" t="shared" si="8" ref="H64:H78">((D64/2)^2)*PI()</f>
        <v>0.5188684585958376</v>
      </c>
      <c r="I64" s="13">
        <f aca="true" t="shared" si="9" ref="I64:I78">(H64*E64)*F64</f>
        <v>9.339632254725078</v>
      </c>
      <c r="J64" s="22">
        <f>(I64-I79)/I64</f>
        <v>0.7956538881827764</v>
      </c>
    </row>
    <row r="65" spans="2:10" ht="12.75">
      <c r="B65" s="10">
        <v>21</v>
      </c>
      <c r="C65" s="10">
        <v>0.0285</v>
      </c>
      <c r="D65" s="10">
        <v>0.7239</v>
      </c>
      <c r="E65" s="10">
        <v>1</v>
      </c>
      <c r="F65" s="10">
        <v>18</v>
      </c>
      <c r="G65" s="11">
        <f aca="true" t="shared" si="10" ref="G65:G79">F65*0.578</f>
        <v>10.404</v>
      </c>
      <c r="H65" s="10">
        <f t="shared" si="8"/>
        <v>0.4115731498969425</v>
      </c>
      <c r="I65" s="10">
        <f t="shared" si="9"/>
        <v>7.408316698144965</v>
      </c>
      <c r="J65" s="12">
        <f>(I65-I79)/I65</f>
        <v>0.7423817562316565</v>
      </c>
    </row>
    <row r="66" spans="2:10" ht="12.75">
      <c r="B66" s="13">
        <v>22</v>
      </c>
      <c r="C66" s="13">
        <v>0.0253</v>
      </c>
      <c r="D66" s="13">
        <v>0.6426</v>
      </c>
      <c r="E66" s="13">
        <v>1</v>
      </c>
      <c r="F66" s="13">
        <v>18</v>
      </c>
      <c r="G66" s="21">
        <f t="shared" si="10"/>
        <v>10.404</v>
      </c>
      <c r="H66" s="13">
        <f t="shared" si="8"/>
        <v>0.32431820210696605</v>
      </c>
      <c r="I66" s="13">
        <f t="shared" si="9"/>
        <v>5.837727637925389</v>
      </c>
      <c r="J66" s="22">
        <f>(I66-I79)/I66</f>
        <v>0.6730718431163314</v>
      </c>
    </row>
    <row r="67" spans="2:10" ht="12.75">
      <c r="B67" s="10">
        <v>23</v>
      </c>
      <c r="C67" s="10">
        <v>0.0226</v>
      </c>
      <c r="D67" s="10">
        <v>0.574</v>
      </c>
      <c r="E67" s="10">
        <v>1</v>
      </c>
      <c r="F67" s="10">
        <v>18</v>
      </c>
      <c r="G67" s="11">
        <f t="shared" si="10"/>
        <v>10.404</v>
      </c>
      <c r="H67" s="10">
        <f t="shared" si="8"/>
        <v>0.25876984528353764</v>
      </c>
      <c r="I67" s="10">
        <f t="shared" si="9"/>
        <v>4.657857215103677</v>
      </c>
      <c r="J67" s="12">
        <f>(I67-I79)/I67</f>
        <v>0.590258471026721</v>
      </c>
    </row>
    <row r="68" spans="2:10" ht="12.75">
      <c r="B68" s="10">
        <v>24</v>
      </c>
      <c r="C68" s="10">
        <v>0.0201</v>
      </c>
      <c r="D68" s="10">
        <v>0.5106</v>
      </c>
      <c r="E68" s="10">
        <v>1</v>
      </c>
      <c r="F68" s="10">
        <v>18</v>
      </c>
      <c r="G68" s="11">
        <f t="shared" si="10"/>
        <v>10.404</v>
      </c>
      <c r="H68" s="10">
        <f t="shared" si="8"/>
        <v>0.20476300871901437</v>
      </c>
      <c r="I68" s="10">
        <f t="shared" si="9"/>
        <v>3.685734156942259</v>
      </c>
      <c r="J68" s="12">
        <f>(I68-I79)/I68</f>
        <v>0.48218795610610865</v>
      </c>
    </row>
    <row r="69" spans="2:10" ht="12.75">
      <c r="B69" s="10">
        <v>25</v>
      </c>
      <c r="C69" s="10">
        <v>0.0179</v>
      </c>
      <c r="D69" s="10">
        <v>0.4547</v>
      </c>
      <c r="E69" s="10">
        <v>1</v>
      </c>
      <c r="F69" s="10">
        <v>18</v>
      </c>
      <c r="G69" s="11">
        <f t="shared" si="10"/>
        <v>10.404</v>
      </c>
      <c r="H69" s="10">
        <f t="shared" si="8"/>
        <v>0.16238271176458394</v>
      </c>
      <c r="I69" s="10">
        <f t="shared" si="9"/>
        <v>2.922888811762511</v>
      </c>
      <c r="J69" s="12">
        <f>(I69-I79)/I69</f>
        <v>0.3470440855035612</v>
      </c>
    </row>
    <row r="70" spans="2:10" ht="12.75">
      <c r="B70" s="13">
        <v>26</v>
      </c>
      <c r="C70" s="13">
        <v>0.0159</v>
      </c>
      <c r="D70" s="13">
        <v>0.4038</v>
      </c>
      <c r="E70" s="13">
        <v>1</v>
      </c>
      <c r="F70" s="13">
        <v>18</v>
      </c>
      <c r="G70" s="21">
        <f t="shared" si="10"/>
        <v>10.404</v>
      </c>
      <c r="H70" s="13">
        <f t="shared" si="8"/>
        <v>0.1280626577097994</v>
      </c>
      <c r="I70" s="13">
        <f t="shared" si="9"/>
        <v>2.3051278387763894</v>
      </c>
      <c r="J70" s="22">
        <f>(I70-I79)/I70</f>
        <v>0.17205566435357394</v>
      </c>
    </row>
    <row r="71" spans="2:10" ht="12.75">
      <c r="B71" s="10">
        <v>27</v>
      </c>
      <c r="C71" s="10">
        <v>0.0142</v>
      </c>
      <c r="D71" s="10">
        <v>0.3606</v>
      </c>
      <c r="E71" s="10">
        <v>1</v>
      </c>
      <c r="F71" s="10">
        <v>18</v>
      </c>
      <c r="G71" s="11">
        <f t="shared" si="10"/>
        <v>10.404</v>
      </c>
      <c r="H71" s="10">
        <f t="shared" si="8"/>
        <v>0.10212717672623581</v>
      </c>
      <c r="I71" s="10">
        <f t="shared" si="9"/>
        <v>1.8382891810722446</v>
      </c>
      <c r="J71" s="12">
        <f>(I71-I79)/I71</f>
        <v>-0.03820310574998432</v>
      </c>
    </row>
    <row r="72" spans="2:10" ht="12.75">
      <c r="B72" s="13">
        <v>28</v>
      </c>
      <c r="C72" s="13">
        <v>0.0126</v>
      </c>
      <c r="D72" s="13">
        <v>0.32</v>
      </c>
      <c r="E72" s="13">
        <v>2</v>
      </c>
      <c r="F72" s="13">
        <v>18</v>
      </c>
      <c r="G72" s="21">
        <f t="shared" si="10"/>
        <v>10.404</v>
      </c>
      <c r="H72" s="13">
        <f t="shared" si="8"/>
        <v>0.0804247719318987</v>
      </c>
      <c r="I72" s="13">
        <f t="shared" si="9"/>
        <v>2.895291789548353</v>
      </c>
      <c r="J72" s="22">
        <f>(I72-I79)/I72</f>
        <v>0.3408203124999999</v>
      </c>
    </row>
    <row r="73" spans="2:10" ht="12.75">
      <c r="B73" s="10">
        <v>29</v>
      </c>
      <c r="C73" s="10">
        <v>0.0113</v>
      </c>
      <c r="D73" s="10">
        <v>0.287</v>
      </c>
      <c r="E73" s="10">
        <v>2</v>
      </c>
      <c r="F73" s="10">
        <v>18</v>
      </c>
      <c r="G73" s="11">
        <f t="shared" si="10"/>
        <v>10.404</v>
      </c>
      <c r="H73" s="10">
        <f t="shared" si="8"/>
        <v>0.06469246132088441</v>
      </c>
      <c r="I73" s="10">
        <f t="shared" si="9"/>
        <v>2.3289286075518385</v>
      </c>
      <c r="J73" s="12">
        <f>(I73-I79)/I73</f>
        <v>0.18051694205344213</v>
      </c>
    </row>
    <row r="74" spans="2:10" ht="12.75">
      <c r="B74" s="13">
        <v>30</v>
      </c>
      <c r="C74" s="13">
        <v>0.01</v>
      </c>
      <c r="D74" s="13">
        <v>0.254</v>
      </c>
      <c r="E74" s="13">
        <v>3</v>
      </c>
      <c r="F74" s="13">
        <v>18</v>
      </c>
      <c r="G74" s="21">
        <f t="shared" si="10"/>
        <v>10.404</v>
      </c>
      <c r="H74" s="13">
        <f t="shared" si="8"/>
        <v>0.05067074790974978</v>
      </c>
      <c r="I74" s="13">
        <f t="shared" si="9"/>
        <v>2.7362203871264876</v>
      </c>
      <c r="J74" s="22">
        <f>(I74-I79)/I74</f>
        <v>0.3024986049972099</v>
      </c>
    </row>
    <row r="75" spans="2:10" ht="12.75">
      <c r="B75" s="10">
        <v>31</v>
      </c>
      <c r="C75" s="10">
        <v>0.0089</v>
      </c>
      <c r="D75" s="10">
        <v>0.2261</v>
      </c>
      <c r="E75" s="10">
        <v>3</v>
      </c>
      <c r="F75" s="10">
        <v>18</v>
      </c>
      <c r="G75" s="11">
        <f t="shared" si="10"/>
        <v>10.404</v>
      </c>
      <c r="H75" s="10">
        <f t="shared" si="8"/>
        <v>0.04015050444465527</v>
      </c>
      <c r="I75" s="10">
        <f t="shared" si="9"/>
        <v>2.1681272400113847</v>
      </c>
      <c r="J75" s="12">
        <f>(I75-I79)/I75</f>
        <v>0.11973914545449918</v>
      </c>
    </row>
    <row r="76" spans="2:10" ht="12.75">
      <c r="B76" s="10">
        <v>32</v>
      </c>
      <c r="C76" s="10">
        <v>0.008</v>
      </c>
      <c r="D76" s="10">
        <v>0.2032</v>
      </c>
      <c r="E76" s="10">
        <v>4</v>
      </c>
      <c r="F76" s="10">
        <v>18</v>
      </c>
      <c r="G76" s="11">
        <f t="shared" si="10"/>
        <v>10.404</v>
      </c>
      <c r="H76" s="10">
        <f t="shared" si="8"/>
        <v>0.03242927866223985</v>
      </c>
      <c r="I76" s="10">
        <f t="shared" si="9"/>
        <v>2.3349080636812696</v>
      </c>
      <c r="J76" s="12">
        <f>(I76-I79)/I76</f>
        <v>0.18261555273110533</v>
      </c>
    </row>
    <row r="77" spans="1:10" ht="12.75">
      <c r="A77" s="8"/>
      <c r="B77" s="18">
        <v>33</v>
      </c>
      <c r="C77" s="18">
        <v>0.0071</v>
      </c>
      <c r="D77" s="18">
        <v>0.1803</v>
      </c>
      <c r="E77" s="18">
        <v>5</v>
      </c>
      <c r="F77" s="10">
        <v>18</v>
      </c>
      <c r="G77" s="19">
        <f t="shared" si="10"/>
        <v>10.404</v>
      </c>
      <c r="H77" s="18">
        <f t="shared" si="8"/>
        <v>0.025531794181558952</v>
      </c>
      <c r="I77" s="18">
        <f t="shared" si="9"/>
        <v>2.297861476340306</v>
      </c>
      <c r="J77" s="20">
        <f>(I77-I79)/I77</f>
        <v>0.16943751540001264</v>
      </c>
    </row>
    <row r="78" spans="1:10" ht="12.75">
      <c r="A78" s="8"/>
      <c r="B78" s="13">
        <v>34</v>
      </c>
      <c r="C78" s="13">
        <v>0.0063</v>
      </c>
      <c r="D78" s="13">
        <v>0.1601</v>
      </c>
      <c r="E78" s="13">
        <v>6</v>
      </c>
      <c r="F78" s="13">
        <v>18</v>
      </c>
      <c r="G78" s="21">
        <f t="shared" si="10"/>
        <v>10.404</v>
      </c>
      <c r="H78" s="13">
        <f t="shared" si="8"/>
        <v>0.020131333578185025</v>
      </c>
      <c r="I78" s="13">
        <f t="shared" si="9"/>
        <v>2.1741840264439825</v>
      </c>
      <c r="J78" s="22">
        <f>(I78-I79)/I78</f>
        <v>0.12219135370187473</v>
      </c>
    </row>
    <row r="79" spans="1:10" ht="12.75">
      <c r="A79" s="4" t="s">
        <v>9</v>
      </c>
      <c r="B79" s="15">
        <v>34.5</v>
      </c>
      <c r="C79" s="15">
        <v>0.0059</v>
      </c>
      <c r="D79" s="15">
        <v>0.15</v>
      </c>
      <c r="E79" s="15">
        <v>6</v>
      </c>
      <c r="F79" s="15">
        <v>18</v>
      </c>
      <c r="G79" s="16">
        <f t="shared" si="10"/>
        <v>10.404</v>
      </c>
      <c r="H79" s="15">
        <f>((D79/2)^2)*PI()</f>
        <v>0.017671458676442587</v>
      </c>
      <c r="I79" s="15">
        <f>(H79*E79)*F79</f>
        <v>1.9085175370557996</v>
      </c>
      <c r="J79" s="17">
        <f>(I79-I79)/I79</f>
        <v>0</v>
      </c>
    </row>
    <row r="82" spans="1:2" ht="12.75">
      <c r="A82" s="5" t="s">
        <v>10</v>
      </c>
      <c r="B82" s="6"/>
    </row>
    <row r="83" spans="1:10" ht="38.25">
      <c r="A83" s="3"/>
      <c r="B83" s="3" t="s">
        <v>1</v>
      </c>
      <c r="C83" s="3" t="s">
        <v>3</v>
      </c>
      <c r="D83" s="3" t="s">
        <v>2</v>
      </c>
      <c r="E83" s="3" t="s">
        <v>0</v>
      </c>
      <c r="F83" s="3" t="s">
        <v>52</v>
      </c>
      <c r="G83" s="3" t="s">
        <v>53</v>
      </c>
      <c r="H83" s="3"/>
      <c r="I83" s="3"/>
      <c r="J83" s="3"/>
    </row>
    <row r="84" spans="2:10" ht="12.75">
      <c r="B84" s="13">
        <v>20</v>
      </c>
      <c r="C84" s="13">
        <v>0.032</v>
      </c>
      <c r="D84" s="13">
        <v>0.8128</v>
      </c>
      <c r="E84" s="13">
        <v>1</v>
      </c>
      <c r="F84" s="13">
        <v>20</v>
      </c>
      <c r="G84" s="21">
        <f>F84*0.578</f>
        <v>11.559999999999999</v>
      </c>
      <c r="H84" s="13">
        <f aca="true" t="shared" si="11" ref="H84:H99">((D84/2)^2)*PI()</f>
        <v>0.5188684585958376</v>
      </c>
      <c r="I84" s="13">
        <f aca="true" t="shared" si="12" ref="I84:I99">(H84*E84)*F84</f>
        <v>10.377369171916753</v>
      </c>
      <c r="J84" s="22">
        <f>(I84-I99)/I84</f>
        <v>0.8297115734856471</v>
      </c>
    </row>
    <row r="85" spans="2:10" ht="12.75">
      <c r="B85" s="10">
        <v>21</v>
      </c>
      <c r="C85" s="10">
        <v>0.0285</v>
      </c>
      <c r="D85" s="10">
        <v>0.7239</v>
      </c>
      <c r="E85" s="10">
        <v>1</v>
      </c>
      <c r="F85" s="10">
        <v>20</v>
      </c>
      <c r="G85" s="11">
        <f aca="true" t="shared" si="13" ref="G85:G99">F85*0.578</f>
        <v>11.559999999999999</v>
      </c>
      <c r="H85" s="10">
        <f t="shared" si="11"/>
        <v>0.4115731498969425</v>
      </c>
      <c r="I85" s="10">
        <f t="shared" si="12"/>
        <v>8.23146299793885</v>
      </c>
      <c r="J85" s="12">
        <f>(I85-I99)/I85</f>
        <v>0.7853181301930471</v>
      </c>
    </row>
    <row r="86" spans="2:10" ht="12.75">
      <c r="B86" s="13">
        <v>22</v>
      </c>
      <c r="C86" s="13">
        <v>0.0253</v>
      </c>
      <c r="D86" s="13">
        <v>0.6426</v>
      </c>
      <c r="E86" s="13">
        <v>1</v>
      </c>
      <c r="F86" s="13">
        <v>20</v>
      </c>
      <c r="G86" s="21">
        <f t="shared" si="13"/>
        <v>11.559999999999999</v>
      </c>
      <c r="H86" s="13">
        <f t="shared" si="11"/>
        <v>0.32431820210696605</v>
      </c>
      <c r="I86" s="13">
        <f t="shared" si="12"/>
        <v>6.486364042139321</v>
      </c>
      <c r="J86" s="22">
        <f>(I86-I99)/I86</f>
        <v>0.7275598692636095</v>
      </c>
    </row>
    <row r="87" spans="2:10" ht="12.75">
      <c r="B87" s="10">
        <v>23</v>
      </c>
      <c r="C87" s="10">
        <v>0.0226</v>
      </c>
      <c r="D87" s="10">
        <v>0.574</v>
      </c>
      <c r="E87" s="10">
        <v>1</v>
      </c>
      <c r="F87" s="10">
        <v>20</v>
      </c>
      <c r="G87" s="11">
        <f t="shared" si="13"/>
        <v>11.559999999999999</v>
      </c>
      <c r="H87" s="10">
        <f t="shared" si="11"/>
        <v>0.25876984528353764</v>
      </c>
      <c r="I87" s="10">
        <f t="shared" si="12"/>
        <v>5.175396905670753</v>
      </c>
      <c r="J87" s="12">
        <f>(I87-I99)/I87</f>
        <v>0.658548725855601</v>
      </c>
    </row>
    <row r="88" spans="2:10" ht="12.75">
      <c r="B88" s="10">
        <v>24</v>
      </c>
      <c r="C88" s="10">
        <v>0.0201</v>
      </c>
      <c r="D88" s="10">
        <v>0.5106</v>
      </c>
      <c r="E88" s="10">
        <v>1</v>
      </c>
      <c r="F88" s="10">
        <v>20</v>
      </c>
      <c r="G88" s="11">
        <f t="shared" si="13"/>
        <v>11.559999999999999</v>
      </c>
      <c r="H88" s="10">
        <f t="shared" si="11"/>
        <v>0.20476300871901437</v>
      </c>
      <c r="I88" s="10">
        <f t="shared" si="12"/>
        <v>4.095260174380288</v>
      </c>
      <c r="J88" s="12">
        <f>(I88-I99)/I88</f>
        <v>0.5684899634217572</v>
      </c>
    </row>
    <row r="89" spans="2:10" ht="12.75">
      <c r="B89" s="10">
        <v>25</v>
      </c>
      <c r="C89" s="10">
        <v>0.0179</v>
      </c>
      <c r="D89" s="10">
        <v>0.4547</v>
      </c>
      <c r="E89" s="10">
        <v>1</v>
      </c>
      <c r="F89" s="10">
        <v>20</v>
      </c>
      <c r="G89" s="11">
        <f t="shared" si="13"/>
        <v>11.559999999999999</v>
      </c>
      <c r="H89" s="10">
        <f t="shared" si="11"/>
        <v>0.16238271176458394</v>
      </c>
      <c r="I89" s="10">
        <f t="shared" si="12"/>
        <v>3.247654235291679</v>
      </c>
      <c r="J89" s="12">
        <f>(I89-I99)/I89</f>
        <v>0.4558700712529678</v>
      </c>
    </row>
    <row r="90" spans="2:10" ht="12.75">
      <c r="B90" s="13">
        <v>26</v>
      </c>
      <c r="C90" s="13">
        <v>0.0159</v>
      </c>
      <c r="D90" s="13">
        <v>0.4038</v>
      </c>
      <c r="E90" s="13">
        <v>1</v>
      </c>
      <c r="F90" s="13">
        <v>20</v>
      </c>
      <c r="G90" s="21">
        <f t="shared" si="13"/>
        <v>11.559999999999999</v>
      </c>
      <c r="H90" s="13">
        <f t="shared" si="11"/>
        <v>0.1280626577097994</v>
      </c>
      <c r="I90" s="13">
        <f t="shared" si="12"/>
        <v>2.561253154195988</v>
      </c>
      <c r="J90" s="22">
        <f>(I90-I99)/I90</f>
        <v>0.3100463869613117</v>
      </c>
    </row>
    <row r="91" spans="2:10" ht="12.75">
      <c r="B91" s="10">
        <v>27</v>
      </c>
      <c r="C91" s="10">
        <v>0.0142</v>
      </c>
      <c r="D91" s="10">
        <v>0.3606</v>
      </c>
      <c r="E91" s="10">
        <v>1</v>
      </c>
      <c r="F91" s="10">
        <v>20</v>
      </c>
      <c r="G91" s="11">
        <f t="shared" si="13"/>
        <v>11.559999999999999</v>
      </c>
      <c r="H91" s="10">
        <f t="shared" si="11"/>
        <v>0.10212717672623581</v>
      </c>
      <c r="I91" s="10">
        <f t="shared" si="12"/>
        <v>2.0425435345247163</v>
      </c>
      <c r="J91" s="12">
        <f>(I91-I99)/I91</f>
        <v>0.13483074520834656</v>
      </c>
    </row>
    <row r="92" spans="2:10" ht="12.75">
      <c r="B92" s="13">
        <v>28</v>
      </c>
      <c r="C92" s="13">
        <v>0.0126</v>
      </c>
      <c r="D92" s="13">
        <v>0.32</v>
      </c>
      <c r="E92" s="13">
        <v>1</v>
      </c>
      <c r="F92" s="13">
        <v>20</v>
      </c>
      <c r="G92" s="21">
        <f t="shared" si="13"/>
        <v>11.559999999999999</v>
      </c>
      <c r="H92" s="13">
        <f t="shared" si="11"/>
        <v>0.0804247719318987</v>
      </c>
      <c r="I92" s="13">
        <f t="shared" si="12"/>
        <v>1.608495438637974</v>
      </c>
      <c r="J92" s="22">
        <f>(I92-I99)/I92</f>
        <v>-0.09863281250000008</v>
      </c>
    </row>
    <row r="93" spans="2:10" ht="12.75">
      <c r="B93" s="10">
        <v>29</v>
      </c>
      <c r="C93" s="10">
        <v>0.0113</v>
      </c>
      <c r="D93" s="10">
        <v>0.287</v>
      </c>
      <c r="E93" s="10">
        <v>2</v>
      </c>
      <c r="F93" s="10">
        <v>20</v>
      </c>
      <c r="G93" s="11">
        <f t="shared" si="13"/>
        <v>11.559999999999999</v>
      </c>
      <c r="H93" s="10">
        <f t="shared" si="11"/>
        <v>0.06469246132088441</v>
      </c>
      <c r="I93" s="10">
        <f t="shared" si="12"/>
        <v>2.5876984528353764</v>
      </c>
      <c r="J93" s="12">
        <f>(I93-I99)/I93</f>
        <v>0.31709745171120196</v>
      </c>
    </row>
    <row r="94" spans="2:10" ht="12.75">
      <c r="B94" s="13">
        <v>30</v>
      </c>
      <c r="C94" s="13">
        <v>0.01</v>
      </c>
      <c r="D94" s="13">
        <v>0.254</v>
      </c>
      <c r="E94" s="13">
        <v>2</v>
      </c>
      <c r="F94" s="13">
        <v>20</v>
      </c>
      <c r="G94" s="21">
        <f t="shared" si="13"/>
        <v>11.559999999999999</v>
      </c>
      <c r="H94" s="13">
        <f t="shared" si="11"/>
        <v>0.05067074790974978</v>
      </c>
      <c r="I94" s="13">
        <f t="shared" si="12"/>
        <v>2.026829916389991</v>
      </c>
      <c r="J94" s="22">
        <f>(I94-I99)/I94</f>
        <v>0.1281232562465126</v>
      </c>
    </row>
    <row r="95" spans="2:10" ht="12.75">
      <c r="B95" s="10">
        <v>31</v>
      </c>
      <c r="C95" s="10">
        <v>0.0089</v>
      </c>
      <c r="D95" s="10">
        <v>0.2261</v>
      </c>
      <c r="E95" s="10">
        <v>2</v>
      </c>
      <c r="F95" s="10">
        <v>20</v>
      </c>
      <c r="G95" s="11">
        <f t="shared" si="13"/>
        <v>11.559999999999999</v>
      </c>
      <c r="H95" s="10">
        <f t="shared" si="11"/>
        <v>0.04015050444465527</v>
      </c>
      <c r="I95" s="10">
        <f t="shared" si="12"/>
        <v>1.6060201777862106</v>
      </c>
      <c r="J95" s="12">
        <f>(I95-I99)/I95</f>
        <v>-0.100326068181876</v>
      </c>
    </row>
    <row r="96" spans="2:10" ht="12.75">
      <c r="B96" s="10">
        <v>32</v>
      </c>
      <c r="C96" s="10">
        <v>0.008</v>
      </c>
      <c r="D96" s="10">
        <v>0.2032</v>
      </c>
      <c r="E96" s="10">
        <v>3</v>
      </c>
      <c r="F96" s="10">
        <v>20</v>
      </c>
      <c r="G96" s="11">
        <f t="shared" si="13"/>
        <v>11.559999999999999</v>
      </c>
      <c r="H96" s="10">
        <f t="shared" si="11"/>
        <v>0.03242927866223985</v>
      </c>
      <c r="I96" s="10">
        <f t="shared" si="12"/>
        <v>1.945756719734391</v>
      </c>
      <c r="J96" s="12">
        <f>(I96-I99)/I96</f>
        <v>0.09179505859011705</v>
      </c>
    </row>
    <row r="97" spans="1:10" ht="12.75">
      <c r="A97" s="8"/>
      <c r="B97" s="18">
        <v>33</v>
      </c>
      <c r="C97" s="18">
        <v>0.0071</v>
      </c>
      <c r="D97" s="18">
        <v>0.1803</v>
      </c>
      <c r="E97" s="18">
        <v>4</v>
      </c>
      <c r="F97" s="10">
        <v>20</v>
      </c>
      <c r="G97" s="19">
        <f t="shared" si="13"/>
        <v>11.559999999999999</v>
      </c>
      <c r="H97" s="18">
        <f t="shared" si="11"/>
        <v>0.025531794181558952</v>
      </c>
      <c r="I97" s="18">
        <f t="shared" si="12"/>
        <v>2.0425435345247163</v>
      </c>
      <c r="J97" s="20">
        <f>(I97-I99)/I97</f>
        <v>0.13483074520834656</v>
      </c>
    </row>
    <row r="98" spans="1:10" ht="12.75">
      <c r="A98" s="8"/>
      <c r="B98" s="13">
        <v>34</v>
      </c>
      <c r="C98" s="13">
        <v>0.0063</v>
      </c>
      <c r="D98" s="13">
        <v>0.1601</v>
      </c>
      <c r="E98" s="13">
        <v>4</v>
      </c>
      <c r="F98" s="13">
        <v>20</v>
      </c>
      <c r="G98" s="21">
        <f t="shared" si="13"/>
        <v>11.559999999999999</v>
      </c>
      <c r="H98" s="13">
        <f t="shared" si="11"/>
        <v>0.020131333578185025</v>
      </c>
      <c r="I98" s="13">
        <f t="shared" si="12"/>
        <v>1.610506686254802</v>
      </c>
      <c r="J98" s="22">
        <f>(I98-I99)/I98</f>
        <v>-0.09726080787265622</v>
      </c>
    </row>
    <row r="99" spans="1:10" ht="12.75">
      <c r="A99" s="4" t="s">
        <v>11</v>
      </c>
      <c r="B99" s="15">
        <v>34.5</v>
      </c>
      <c r="C99" s="15">
        <v>0.0059</v>
      </c>
      <c r="D99" s="15">
        <v>0.15</v>
      </c>
      <c r="E99" s="15">
        <v>5</v>
      </c>
      <c r="F99" s="15">
        <v>20</v>
      </c>
      <c r="G99" s="16">
        <f t="shared" si="13"/>
        <v>11.559999999999999</v>
      </c>
      <c r="H99" s="15">
        <f t="shared" si="11"/>
        <v>0.017671458676442587</v>
      </c>
      <c r="I99" s="15">
        <f t="shared" si="12"/>
        <v>1.7671458676442586</v>
      </c>
      <c r="J99" s="17">
        <f>(I99-I99)/I99</f>
        <v>0</v>
      </c>
    </row>
    <row r="102" spans="2:7" ht="12.75">
      <c r="B102" s="8"/>
      <c r="C102" s="8"/>
      <c r="D102" s="8"/>
      <c r="E102" s="8"/>
      <c r="F102" s="8"/>
      <c r="G102" s="8"/>
    </row>
    <row r="103" spans="2:5" ht="12.75">
      <c r="B103" s="8"/>
      <c r="C103" s="8"/>
      <c r="D103" s="8"/>
      <c r="E103" s="8"/>
    </row>
    <row r="104" spans="2:5" ht="12.75">
      <c r="B104" s="8"/>
      <c r="C104" s="8"/>
      <c r="D104" s="8"/>
      <c r="E104" s="8"/>
    </row>
    <row r="105" spans="2:5" ht="12.75">
      <c r="B105" s="8"/>
      <c r="C105" s="8"/>
      <c r="D105" s="8"/>
      <c r="E105" s="8"/>
    </row>
  </sheetData>
  <printOptions/>
  <pageMargins left="0.75" right="0.75" top="1" bottom="1" header="0.5" footer="0.5"/>
  <pageSetup fitToHeight="1" fitToWidth="1" horizontalDpi="600" verticalDpi="600" orientation="portrait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5"/>
  <sheetViews>
    <sheetView tabSelected="1" workbookViewId="0" topLeftCell="A1">
      <selection activeCell="A3" sqref="A3"/>
    </sheetView>
  </sheetViews>
  <sheetFormatPr defaultColWidth="9.140625" defaultRowHeight="12.75"/>
  <cols>
    <col min="8" max="8" width="10.28125" style="0" customWidth="1"/>
  </cols>
  <sheetData>
    <row r="1" spans="1:5" ht="12.75">
      <c r="A1" s="5" t="s">
        <v>63</v>
      </c>
      <c r="B1" s="6"/>
      <c r="C1" s="6"/>
      <c r="D1" s="9"/>
      <c r="E1" s="8"/>
    </row>
    <row r="3" spans="1:12" ht="41.25" customHeight="1">
      <c r="A3" s="3"/>
      <c r="B3" s="3" t="s">
        <v>1</v>
      </c>
      <c r="C3" s="3" t="s">
        <v>3</v>
      </c>
      <c r="D3" s="3" t="s">
        <v>2</v>
      </c>
      <c r="E3" s="3" t="s">
        <v>0</v>
      </c>
      <c r="F3" s="3" t="s">
        <v>52</v>
      </c>
      <c r="G3" s="3" t="s">
        <v>53</v>
      </c>
      <c r="H3" s="3" t="s">
        <v>43</v>
      </c>
      <c r="I3" s="3" t="s">
        <v>54</v>
      </c>
      <c r="J3" s="2"/>
      <c r="K3" s="24"/>
      <c r="L3" s="25"/>
    </row>
    <row r="4" spans="1:12" ht="12.75">
      <c r="A4" s="28" t="s">
        <v>64</v>
      </c>
      <c r="B4" s="29">
        <v>20</v>
      </c>
      <c r="C4" s="29">
        <v>0.032</v>
      </c>
      <c r="D4" s="29">
        <v>0.8128</v>
      </c>
      <c r="E4" s="29">
        <v>1</v>
      </c>
      <c r="F4" s="29">
        <f>G4*1.8</f>
        <v>9</v>
      </c>
      <c r="G4" s="31">
        <v>5</v>
      </c>
      <c r="H4" s="29">
        <f aca="true" t="shared" si="0" ref="H4:H19">((D4/2)^2)*PI()</f>
        <v>0.5188684585958376</v>
      </c>
      <c r="I4" s="29">
        <f>(H4*E4)*G4</f>
        <v>2.594342292979188</v>
      </c>
      <c r="J4" s="30">
        <f>(I4-I4)/I4</f>
        <v>0</v>
      </c>
      <c r="K4" s="26"/>
      <c r="L4" s="27"/>
    </row>
    <row r="5" spans="2:12" ht="12.75">
      <c r="B5" s="10">
        <v>21</v>
      </c>
      <c r="C5" s="18">
        <v>0.0285</v>
      </c>
      <c r="D5" s="18">
        <v>0.7239</v>
      </c>
      <c r="E5" s="18">
        <v>1</v>
      </c>
      <c r="F5" s="18">
        <f aca="true" t="shared" si="1" ref="F5:F19">G5*1.8</f>
        <v>9</v>
      </c>
      <c r="G5" s="19">
        <v>5</v>
      </c>
      <c r="H5" s="18">
        <f t="shared" si="0"/>
        <v>0.4115731498969425</v>
      </c>
      <c r="I5" s="18">
        <f aca="true" t="shared" si="2" ref="I5:I19">(H5*E5)*G5</f>
        <v>2.0578657494847126</v>
      </c>
      <c r="J5" s="20">
        <f>(I5-I4)/I5</f>
        <v>-0.2606955986457371</v>
      </c>
      <c r="K5" s="26"/>
      <c r="L5" s="27"/>
    </row>
    <row r="6" spans="2:12" ht="12.75">
      <c r="B6" s="13">
        <v>22</v>
      </c>
      <c r="C6" s="13">
        <v>0.0253</v>
      </c>
      <c r="D6" s="13">
        <v>0.6426</v>
      </c>
      <c r="E6" s="13">
        <v>2</v>
      </c>
      <c r="F6" s="13">
        <f t="shared" si="1"/>
        <v>9</v>
      </c>
      <c r="G6" s="21">
        <v>5</v>
      </c>
      <c r="H6" s="13">
        <f t="shared" si="0"/>
        <v>0.32431820210696605</v>
      </c>
      <c r="I6" s="13">
        <f t="shared" si="2"/>
        <v>3.2431820210696607</v>
      </c>
      <c r="J6" s="22">
        <f>(I6-I4)/I6</f>
        <v>0.20006269271204005</v>
      </c>
      <c r="K6" s="26"/>
      <c r="L6" s="27"/>
    </row>
    <row r="7" spans="2:12" ht="12.75">
      <c r="B7" s="10">
        <v>23</v>
      </c>
      <c r="C7" s="18">
        <v>0.0226</v>
      </c>
      <c r="D7" s="18">
        <v>0.574</v>
      </c>
      <c r="E7" s="18">
        <v>2</v>
      </c>
      <c r="F7" s="18">
        <f t="shared" si="1"/>
        <v>9</v>
      </c>
      <c r="G7" s="19">
        <v>5</v>
      </c>
      <c r="H7" s="18">
        <f t="shared" si="0"/>
        <v>0.25876984528353764</v>
      </c>
      <c r="I7" s="18">
        <f t="shared" si="2"/>
        <v>2.5876984528353764</v>
      </c>
      <c r="J7" s="20">
        <f>(I7-I4)/I7</f>
        <v>-0.0025674707717709775</v>
      </c>
      <c r="K7" s="26"/>
      <c r="L7" s="27"/>
    </row>
    <row r="8" spans="2:12" ht="12.75">
      <c r="B8" s="10">
        <v>24</v>
      </c>
      <c r="C8" s="18">
        <v>0.0201</v>
      </c>
      <c r="D8" s="18">
        <v>0.5106</v>
      </c>
      <c r="E8" s="18">
        <v>3</v>
      </c>
      <c r="F8" s="18">
        <f t="shared" si="1"/>
        <v>9</v>
      </c>
      <c r="G8" s="19">
        <v>5</v>
      </c>
      <c r="H8" s="18">
        <f t="shared" si="0"/>
        <v>0.20476300871901437</v>
      </c>
      <c r="I8" s="18">
        <f t="shared" si="2"/>
        <v>3.0714451307852153</v>
      </c>
      <c r="J8" s="20">
        <f>(I8-I4)/I8</f>
        <v>0.15533497018195333</v>
      </c>
      <c r="K8" s="26"/>
      <c r="L8" s="27"/>
    </row>
    <row r="9" spans="2:12" ht="12.75">
      <c r="B9" s="10">
        <v>25</v>
      </c>
      <c r="C9" s="18">
        <v>0.0179</v>
      </c>
      <c r="D9" s="18">
        <v>0.4547</v>
      </c>
      <c r="E9" s="18">
        <v>3</v>
      </c>
      <c r="F9" s="18">
        <f t="shared" si="1"/>
        <v>9</v>
      </c>
      <c r="G9" s="19">
        <v>5</v>
      </c>
      <c r="H9" s="18">
        <f t="shared" si="0"/>
        <v>0.16238271176458394</v>
      </c>
      <c r="I9" s="18">
        <f t="shared" si="2"/>
        <v>2.435740676468759</v>
      </c>
      <c r="J9" s="20">
        <f>(I9-I4)/I9</f>
        <v>-0.065114327663306</v>
      </c>
      <c r="K9" s="26"/>
      <c r="L9" s="27"/>
    </row>
    <row r="10" spans="2:12" ht="12.75">
      <c r="B10" s="13">
        <v>26</v>
      </c>
      <c r="C10" s="13">
        <v>0.0159</v>
      </c>
      <c r="D10" s="13">
        <v>0.4038</v>
      </c>
      <c r="E10" s="13">
        <v>4</v>
      </c>
      <c r="F10" s="13">
        <f t="shared" si="1"/>
        <v>9</v>
      </c>
      <c r="G10" s="21">
        <v>5</v>
      </c>
      <c r="H10" s="13">
        <f t="shared" si="0"/>
        <v>0.1280626577097994</v>
      </c>
      <c r="I10" s="13">
        <f t="shared" si="2"/>
        <v>2.561253154195988</v>
      </c>
      <c r="J10" s="22">
        <f>(I10-I4)/I10</f>
        <v>-0.012919120755006779</v>
      </c>
      <c r="K10" s="26"/>
      <c r="L10" s="27"/>
    </row>
    <row r="11" spans="2:12" ht="12.75">
      <c r="B11" s="10">
        <v>27</v>
      </c>
      <c r="C11" s="18">
        <v>0.0142</v>
      </c>
      <c r="D11" s="18">
        <v>0.3606</v>
      </c>
      <c r="E11" s="18">
        <v>4</v>
      </c>
      <c r="F11" s="18">
        <f t="shared" si="1"/>
        <v>9</v>
      </c>
      <c r="G11" s="19">
        <v>5</v>
      </c>
      <c r="H11" s="18">
        <f t="shared" si="0"/>
        <v>0.10212717672623581</v>
      </c>
      <c r="I11" s="18">
        <f t="shared" si="2"/>
        <v>2.0425435345247163</v>
      </c>
      <c r="J11" s="20">
        <f>(I11-I4)/I11</f>
        <v>-0.2701527527455473</v>
      </c>
      <c r="K11" s="26"/>
      <c r="L11" s="27"/>
    </row>
    <row r="12" spans="2:12" ht="12.75">
      <c r="B12" s="13">
        <v>28</v>
      </c>
      <c r="C12" s="13">
        <v>0.0126</v>
      </c>
      <c r="D12" s="13">
        <v>0.32</v>
      </c>
      <c r="E12" s="13">
        <v>6</v>
      </c>
      <c r="F12" s="13">
        <f t="shared" si="1"/>
        <v>9</v>
      </c>
      <c r="G12" s="21">
        <v>5</v>
      </c>
      <c r="H12" s="13">
        <f t="shared" si="0"/>
        <v>0.0804247719318987</v>
      </c>
      <c r="I12" s="13">
        <f t="shared" si="2"/>
        <v>2.412743157956961</v>
      </c>
      <c r="J12" s="22">
        <f>(I12-I4)/I12</f>
        <v>-0.07526666666666657</v>
      </c>
      <c r="K12" s="26"/>
      <c r="L12" s="27"/>
    </row>
    <row r="13" spans="2:12" ht="12.75">
      <c r="B13" s="10">
        <v>29</v>
      </c>
      <c r="C13" s="18">
        <v>0.0113</v>
      </c>
      <c r="D13" s="18">
        <v>0.287</v>
      </c>
      <c r="E13" s="18">
        <v>8</v>
      </c>
      <c r="F13" s="18">
        <f t="shared" si="1"/>
        <v>9</v>
      </c>
      <c r="G13" s="19">
        <v>5</v>
      </c>
      <c r="H13" s="18">
        <f t="shared" si="0"/>
        <v>0.06469246132088441</v>
      </c>
      <c r="I13" s="18">
        <f t="shared" si="2"/>
        <v>2.5876984528353764</v>
      </c>
      <c r="J13" s="20">
        <f>(I13-I4)/I13</f>
        <v>-0.0025674707717709775</v>
      </c>
      <c r="K13" s="26"/>
      <c r="L13" s="27"/>
    </row>
    <row r="14" spans="2:12" ht="12.75">
      <c r="B14" s="14">
        <v>30</v>
      </c>
      <c r="C14" s="13">
        <v>0.01</v>
      </c>
      <c r="D14" s="13">
        <v>0.254</v>
      </c>
      <c r="E14" s="13">
        <v>10</v>
      </c>
      <c r="F14" s="13">
        <f t="shared" si="1"/>
        <v>9</v>
      </c>
      <c r="G14" s="21">
        <v>5</v>
      </c>
      <c r="H14" s="13">
        <f t="shared" si="0"/>
        <v>0.05067074790974978</v>
      </c>
      <c r="I14" s="13">
        <f t="shared" si="2"/>
        <v>2.533537395487489</v>
      </c>
      <c r="J14" s="22">
        <f>(I14-I4)/I14</f>
        <v>-0.023999999999999813</v>
      </c>
      <c r="K14" s="26"/>
      <c r="L14" s="27"/>
    </row>
    <row r="15" spans="2:12" ht="12.75">
      <c r="B15" s="10">
        <v>31</v>
      </c>
      <c r="C15" s="18">
        <v>0.0089</v>
      </c>
      <c r="D15" s="18">
        <v>0.2261</v>
      </c>
      <c r="E15" s="18">
        <v>13</v>
      </c>
      <c r="F15" s="18">
        <f t="shared" si="1"/>
        <v>9</v>
      </c>
      <c r="G15" s="19">
        <v>5</v>
      </c>
      <c r="H15" s="18">
        <f t="shared" si="0"/>
        <v>0.04015050444465527</v>
      </c>
      <c r="I15" s="18">
        <f t="shared" si="2"/>
        <v>2.6097827889025926</v>
      </c>
      <c r="J15" s="20">
        <f>(I15-I4)/I15</f>
        <v>0.005916391198938496</v>
      </c>
      <c r="K15" s="26"/>
      <c r="L15" s="27"/>
    </row>
    <row r="16" spans="1:12" ht="12.75">
      <c r="A16" s="8"/>
      <c r="B16" s="18">
        <v>32</v>
      </c>
      <c r="C16" s="18">
        <v>0.008</v>
      </c>
      <c r="D16" s="18">
        <v>0.2032</v>
      </c>
      <c r="E16" s="18">
        <v>16</v>
      </c>
      <c r="F16" s="18">
        <f t="shared" si="1"/>
        <v>9</v>
      </c>
      <c r="G16" s="19">
        <v>5</v>
      </c>
      <c r="H16" s="18">
        <f t="shared" si="0"/>
        <v>0.03242927866223985</v>
      </c>
      <c r="I16" s="18">
        <f t="shared" si="2"/>
        <v>2.594342292979188</v>
      </c>
      <c r="J16" s="20">
        <f>(I16-I4)/I16</f>
        <v>0</v>
      </c>
      <c r="K16" s="26"/>
      <c r="L16" s="27"/>
    </row>
    <row r="17" spans="1:12" ht="12.75">
      <c r="A17" s="8"/>
      <c r="B17" s="18">
        <v>32.5</v>
      </c>
      <c r="C17" s="18">
        <v>0.0075</v>
      </c>
      <c r="D17" s="18">
        <v>0.19</v>
      </c>
      <c r="E17" s="18">
        <v>19</v>
      </c>
      <c r="F17" s="18">
        <f t="shared" si="1"/>
        <v>9</v>
      </c>
      <c r="G17" s="19">
        <v>5</v>
      </c>
      <c r="H17" s="18">
        <f t="shared" si="0"/>
        <v>0.028352873698647883</v>
      </c>
      <c r="I17" s="18">
        <f t="shared" si="2"/>
        <v>2.693523001371549</v>
      </c>
      <c r="J17" s="20">
        <f>(I17-I4)/I17</f>
        <v>0.03682192739466407</v>
      </c>
      <c r="K17" s="26"/>
      <c r="L17" s="27"/>
    </row>
    <row r="18" spans="2:12" ht="12.75">
      <c r="B18" s="10">
        <v>33</v>
      </c>
      <c r="C18" s="18">
        <v>0.0071</v>
      </c>
      <c r="D18" s="18">
        <v>0.1803</v>
      </c>
      <c r="E18" s="18">
        <v>20</v>
      </c>
      <c r="F18" s="18">
        <f t="shared" si="1"/>
        <v>9</v>
      </c>
      <c r="G18" s="19">
        <v>5</v>
      </c>
      <c r="H18" s="18">
        <f t="shared" si="0"/>
        <v>0.025531794181558952</v>
      </c>
      <c r="I18" s="18">
        <f t="shared" si="2"/>
        <v>2.5531794181558953</v>
      </c>
      <c r="J18" s="20">
        <f>(I18-I4)/I18</f>
        <v>-0.01612220219643783</v>
      </c>
      <c r="K18" s="26"/>
      <c r="L18" s="27"/>
    </row>
    <row r="19" spans="2:12" ht="12.75">
      <c r="B19" s="13">
        <v>34</v>
      </c>
      <c r="C19" s="13">
        <v>0.0063</v>
      </c>
      <c r="D19" s="13">
        <v>0.1601</v>
      </c>
      <c r="E19" s="13">
        <v>26</v>
      </c>
      <c r="F19" s="13">
        <f t="shared" si="1"/>
        <v>9</v>
      </c>
      <c r="G19" s="21">
        <v>5</v>
      </c>
      <c r="H19" s="13">
        <f t="shared" si="0"/>
        <v>0.020131333578185025</v>
      </c>
      <c r="I19" s="13">
        <f t="shared" si="2"/>
        <v>2.617073365164053</v>
      </c>
      <c r="J19" s="22">
        <f>(I19-I4)/I19</f>
        <v>0.00868568397334177</v>
      </c>
      <c r="K19" s="26"/>
      <c r="L19" s="27"/>
    </row>
    <row r="21" spans="1:11" ht="12.75">
      <c r="A21" s="38"/>
      <c r="B21" s="25"/>
      <c r="C21" s="25"/>
      <c r="D21" s="25"/>
      <c r="E21" s="25"/>
      <c r="F21" s="25"/>
      <c r="G21" s="25"/>
      <c r="H21" s="25"/>
      <c r="I21" s="25"/>
      <c r="J21" s="25"/>
      <c r="K21" s="39"/>
    </row>
    <row r="22" spans="1:11" ht="12.75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39"/>
    </row>
    <row r="23" spans="1:11" ht="12.75">
      <c r="A23" s="24"/>
      <c r="B23" s="24"/>
      <c r="C23" s="24"/>
      <c r="D23" s="24"/>
      <c r="E23" s="24"/>
      <c r="F23" s="24"/>
      <c r="G23" s="24"/>
      <c r="H23" s="25"/>
      <c r="I23" s="25"/>
      <c r="J23" s="25"/>
      <c r="K23" s="39"/>
    </row>
    <row r="24" spans="1:11" ht="12.75">
      <c r="A24" s="25"/>
      <c r="B24" s="25"/>
      <c r="C24" s="25"/>
      <c r="D24" s="25"/>
      <c r="E24" s="25"/>
      <c r="F24" s="25"/>
      <c r="G24" s="40"/>
      <c r="H24" s="25"/>
      <c r="I24" s="25"/>
      <c r="J24" s="27"/>
      <c r="K24" s="39"/>
    </row>
    <row r="25" spans="1:11" ht="12.75">
      <c r="A25" s="25"/>
      <c r="B25" s="25"/>
      <c r="C25" s="25"/>
      <c r="D25" s="25"/>
      <c r="E25" s="25"/>
      <c r="F25" s="25"/>
      <c r="G25" s="40"/>
      <c r="H25" s="25"/>
      <c r="I25" s="25"/>
      <c r="J25" s="27"/>
      <c r="K25" s="39"/>
    </row>
    <row r="26" spans="1:11" ht="12.75">
      <c r="A26" s="25"/>
      <c r="B26" s="25"/>
      <c r="C26" s="25"/>
      <c r="D26" s="25"/>
      <c r="E26" s="25"/>
      <c r="F26" s="25"/>
      <c r="G26" s="40"/>
      <c r="H26" s="25"/>
      <c r="I26" s="25"/>
      <c r="J26" s="27"/>
      <c r="K26" s="39"/>
    </row>
    <row r="27" spans="1:11" ht="12.75">
      <c r="A27" s="25"/>
      <c r="B27" s="25"/>
      <c r="C27" s="25"/>
      <c r="D27" s="25"/>
      <c r="E27" s="25"/>
      <c r="F27" s="25"/>
      <c r="G27" s="40"/>
      <c r="H27" s="25"/>
      <c r="I27" s="25"/>
      <c r="J27" s="27"/>
      <c r="K27" s="39"/>
    </row>
    <row r="28" spans="1:11" ht="12.75">
      <c r="A28" s="25"/>
      <c r="B28" s="25"/>
      <c r="C28" s="25"/>
      <c r="D28" s="25"/>
      <c r="E28" s="25"/>
      <c r="F28" s="25"/>
      <c r="G28" s="40"/>
      <c r="H28" s="25"/>
      <c r="I28" s="25"/>
      <c r="J28" s="27"/>
      <c r="K28" s="39"/>
    </row>
    <row r="29" spans="1:11" ht="12.75">
      <c r="A29" s="25"/>
      <c r="B29" s="25"/>
      <c r="C29" s="25"/>
      <c r="D29" s="25"/>
      <c r="E29" s="25"/>
      <c r="F29" s="25"/>
      <c r="G29" s="40"/>
      <c r="H29" s="25"/>
      <c r="I29" s="25"/>
      <c r="J29" s="27"/>
      <c r="K29" s="39"/>
    </row>
    <row r="30" spans="1:11" ht="12.75">
      <c r="A30" s="25"/>
      <c r="B30" s="25"/>
      <c r="C30" s="25"/>
      <c r="D30" s="25"/>
      <c r="E30" s="25"/>
      <c r="F30" s="25"/>
      <c r="G30" s="40"/>
      <c r="H30" s="25"/>
      <c r="I30" s="25"/>
      <c r="J30" s="27"/>
      <c r="K30" s="39"/>
    </row>
    <row r="31" spans="1:11" ht="12.75">
      <c r="A31" s="25"/>
      <c r="B31" s="25"/>
      <c r="C31" s="25"/>
      <c r="D31" s="25"/>
      <c r="E31" s="25"/>
      <c r="F31" s="25"/>
      <c r="G31" s="40"/>
      <c r="H31" s="25"/>
      <c r="I31" s="25"/>
      <c r="J31" s="27"/>
      <c r="K31" s="39"/>
    </row>
    <row r="32" spans="1:11" ht="12.75">
      <c r="A32" s="25"/>
      <c r="B32" s="25"/>
      <c r="C32" s="25"/>
      <c r="D32" s="25"/>
      <c r="E32" s="25"/>
      <c r="F32" s="25"/>
      <c r="G32" s="40"/>
      <c r="H32" s="25"/>
      <c r="I32" s="25"/>
      <c r="J32" s="27"/>
      <c r="K32" s="39"/>
    </row>
    <row r="33" spans="1:11" ht="12.75">
      <c r="A33" s="25"/>
      <c r="B33" s="25"/>
      <c r="C33" s="25"/>
      <c r="D33" s="25"/>
      <c r="E33" s="25"/>
      <c r="F33" s="25"/>
      <c r="G33" s="40"/>
      <c r="H33" s="25"/>
      <c r="I33" s="25"/>
      <c r="J33" s="27"/>
      <c r="K33" s="39"/>
    </row>
    <row r="34" spans="1:11" ht="12.75">
      <c r="A34" s="25"/>
      <c r="B34" s="41"/>
      <c r="C34" s="25"/>
      <c r="D34" s="25"/>
      <c r="E34" s="25"/>
      <c r="F34" s="25"/>
      <c r="G34" s="40"/>
      <c r="H34" s="25"/>
      <c r="I34" s="25"/>
      <c r="J34" s="27"/>
      <c r="K34" s="39"/>
    </row>
    <row r="35" spans="1:11" ht="12.75">
      <c r="A35" s="25"/>
      <c r="B35" s="25"/>
      <c r="C35" s="25"/>
      <c r="D35" s="25"/>
      <c r="E35" s="25"/>
      <c r="F35" s="25"/>
      <c r="G35" s="40"/>
      <c r="H35" s="25"/>
      <c r="I35" s="25"/>
      <c r="J35" s="27"/>
      <c r="K35" s="39"/>
    </row>
    <row r="36" spans="1:11" s="8" customFormat="1" ht="12.75">
      <c r="A36" s="25"/>
      <c r="B36" s="25"/>
      <c r="C36" s="25"/>
      <c r="D36" s="25"/>
      <c r="E36" s="25"/>
      <c r="F36" s="25"/>
      <c r="G36" s="40"/>
      <c r="H36" s="25"/>
      <c r="I36" s="25"/>
      <c r="J36" s="27"/>
      <c r="K36" s="25"/>
    </row>
    <row r="37" spans="1:11" ht="12.75">
      <c r="A37" s="25"/>
      <c r="B37" s="25"/>
      <c r="C37" s="25"/>
      <c r="D37" s="25"/>
      <c r="E37" s="25"/>
      <c r="F37" s="25"/>
      <c r="G37" s="40"/>
      <c r="H37" s="25"/>
      <c r="I37" s="25"/>
      <c r="J37" s="27"/>
      <c r="K37" s="39"/>
    </row>
    <row r="38" spans="1:11" ht="12.75">
      <c r="A38" s="25"/>
      <c r="B38" s="25"/>
      <c r="C38" s="25"/>
      <c r="D38" s="25"/>
      <c r="E38" s="25"/>
      <c r="F38" s="25"/>
      <c r="G38" s="40"/>
      <c r="H38" s="25"/>
      <c r="I38" s="25"/>
      <c r="J38" s="27"/>
      <c r="K38" s="39"/>
    </row>
    <row r="39" spans="1:11" ht="12.75">
      <c r="A39" s="25"/>
      <c r="B39" s="25"/>
      <c r="C39" s="25"/>
      <c r="D39" s="25"/>
      <c r="E39" s="25"/>
      <c r="F39" s="25"/>
      <c r="G39" s="40"/>
      <c r="H39" s="25"/>
      <c r="I39" s="25"/>
      <c r="J39" s="27"/>
      <c r="K39" s="39"/>
    </row>
    <row r="40" spans="1:11" ht="12.75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39"/>
    </row>
    <row r="41" spans="1:11" ht="12.75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39"/>
    </row>
    <row r="42" spans="1:11" ht="12.75">
      <c r="A42" s="38"/>
      <c r="B42" s="25"/>
      <c r="C42" s="25"/>
      <c r="D42" s="25"/>
      <c r="E42" s="25"/>
      <c r="F42" s="25"/>
      <c r="G42" s="25"/>
      <c r="H42" s="25"/>
      <c r="I42" s="25"/>
      <c r="J42" s="25"/>
      <c r="K42" s="39"/>
    </row>
    <row r="43" spans="1:11" ht="12.75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39"/>
    </row>
    <row r="44" spans="1:11" ht="12.75">
      <c r="A44" s="25"/>
      <c r="B44" s="25"/>
      <c r="C44" s="25"/>
      <c r="D44" s="25"/>
      <c r="E44" s="25"/>
      <c r="F44" s="25"/>
      <c r="G44" s="40"/>
      <c r="H44" s="25"/>
      <c r="I44" s="25"/>
      <c r="J44" s="27"/>
      <c r="K44" s="39"/>
    </row>
    <row r="45" spans="1:11" ht="12.75">
      <c r="A45" s="25"/>
      <c r="B45" s="25"/>
      <c r="C45" s="25"/>
      <c r="D45" s="25"/>
      <c r="E45" s="25"/>
      <c r="F45" s="25"/>
      <c r="G45" s="40"/>
      <c r="H45" s="25"/>
      <c r="I45" s="25"/>
      <c r="J45" s="27"/>
      <c r="K45" s="39"/>
    </row>
    <row r="46" spans="1:11" ht="12.75">
      <c r="A46" s="25"/>
      <c r="B46" s="25"/>
      <c r="C46" s="25"/>
      <c r="D46" s="25"/>
      <c r="E46" s="25"/>
      <c r="F46" s="25"/>
      <c r="G46" s="40"/>
      <c r="H46" s="25"/>
      <c r="I46" s="25"/>
      <c r="J46" s="27"/>
      <c r="K46" s="39"/>
    </row>
    <row r="47" spans="1:11" ht="12.75">
      <c r="A47" s="25"/>
      <c r="B47" s="25"/>
      <c r="C47" s="25"/>
      <c r="D47" s="25"/>
      <c r="E47" s="25"/>
      <c r="F47" s="25"/>
      <c r="G47" s="40"/>
      <c r="H47" s="25"/>
      <c r="I47" s="25"/>
      <c r="J47" s="27"/>
      <c r="K47" s="39"/>
    </row>
    <row r="48" spans="1:11" ht="12.75">
      <c r="A48" s="25"/>
      <c r="B48" s="25"/>
      <c r="C48" s="25"/>
      <c r="D48" s="25"/>
      <c r="E48" s="25"/>
      <c r="F48" s="25"/>
      <c r="G48" s="40"/>
      <c r="H48" s="25"/>
      <c r="I48" s="25"/>
      <c r="J48" s="27"/>
      <c r="K48" s="39"/>
    </row>
    <row r="49" spans="1:11" ht="12.75">
      <c r="A49" s="25"/>
      <c r="B49" s="25"/>
      <c r="C49" s="25"/>
      <c r="D49" s="25"/>
      <c r="E49" s="25"/>
      <c r="F49" s="25"/>
      <c r="G49" s="40"/>
      <c r="H49" s="25"/>
      <c r="I49" s="25"/>
      <c r="J49" s="27"/>
      <c r="K49" s="39"/>
    </row>
    <row r="50" spans="1:11" ht="12.75">
      <c r="A50" s="25"/>
      <c r="B50" s="25"/>
      <c r="C50" s="25"/>
      <c r="D50" s="25"/>
      <c r="E50" s="25"/>
      <c r="F50" s="25"/>
      <c r="G50" s="40"/>
      <c r="H50" s="25"/>
      <c r="I50" s="25"/>
      <c r="J50" s="27"/>
      <c r="K50" s="39"/>
    </row>
    <row r="51" spans="1:11" ht="12.75">
      <c r="A51" s="25"/>
      <c r="B51" s="25"/>
      <c r="C51" s="25"/>
      <c r="D51" s="25"/>
      <c r="E51" s="25"/>
      <c r="F51" s="25"/>
      <c r="G51" s="40"/>
      <c r="H51" s="25"/>
      <c r="I51" s="25"/>
      <c r="J51" s="27"/>
      <c r="K51" s="39"/>
    </row>
    <row r="52" spans="1:11" ht="12.75">
      <c r="A52" s="25"/>
      <c r="B52" s="25"/>
      <c r="C52" s="25"/>
      <c r="D52" s="25"/>
      <c r="E52" s="25"/>
      <c r="F52" s="25"/>
      <c r="G52" s="40"/>
      <c r="H52" s="25"/>
      <c r="I52" s="25"/>
      <c r="J52" s="27"/>
      <c r="K52" s="39"/>
    </row>
    <row r="53" spans="1:11" ht="12.75">
      <c r="A53" s="25"/>
      <c r="B53" s="25"/>
      <c r="C53" s="25"/>
      <c r="D53" s="25"/>
      <c r="E53" s="25"/>
      <c r="F53" s="25"/>
      <c r="G53" s="40"/>
      <c r="H53" s="25"/>
      <c r="I53" s="25"/>
      <c r="J53" s="27"/>
      <c r="K53" s="39"/>
    </row>
    <row r="54" spans="1:11" ht="12.75">
      <c r="A54" s="25"/>
      <c r="B54" s="25"/>
      <c r="C54" s="25"/>
      <c r="D54" s="25"/>
      <c r="E54" s="25"/>
      <c r="F54" s="25"/>
      <c r="G54" s="40"/>
      <c r="H54" s="25"/>
      <c r="I54" s="25"/>
      <c r="J54" s="27"/>
      <c r="K54" s="39"/>
    </row>
    <row r="55" spans="1:11" ht="12.75">
      <c r="A55" s="25"/>
      <c r="B55" s="25"/>
      <c r="C55" s="25"/>
      <c r="D55" s="25"/>
      <c r="E55" s="25"/>
      <c r="F55" s="25"/>
      <c r="G55" s="40"/>
      <c r="H55" s="25"/>
      <c r="I55" s="25"/>
      <c r="J55" s="27"/>
      <c r="K55" s="39"/>
    </row>
    <row r="56" spans="1:11" ht="12.75">
      <c r="A56" s="25"/>
      <c r="B56" s="25"/>
      <c r="C56" s="25"/>
      <c r="D56" s="25"/>
      <c r="E56" s="25"/>
      <c r="F56" s="25"/>
      <c r="G56" s="40"/>
      <c r="H56" s="25"/>
      <c r="I56" s="25"/>
      <c r="J56" s="27"/>
      <c r="K56" s="39"/>
    </row>
    <row r="57" spans="1:11" ht="12.75">
      <c r="A57" s="25"/>
      <c r="B57" s="25"/>
      <c r="C57" s="25"/>
      <c r="D57" s="25"/>
      <c r="E57" s="25"/>
      <c r="F57" s="25"/>
      <c r="G57" s="40"/>
      <c r="H57" s="25"/>
      <c r="I57" s="25"/>
      <c r="J57" s="27"/>
      <c r="K57" s="39"/>
    </row>
    <row r="58" spans="1:11" ht="12.75">
      <c r="A58" s="25"/>
      <c r="B58" s="25"/>
      <c r="C58" s="25"/>
      <c r="D58" s="25"/>
      <c r="E58" s="25"/>
      <c r="F58" s="25"/>
      <c r="G58" s="40"/>
      <c r="H58" s="25"/>
      <c r="I58" s="25"/>
      <c r="J58" s="27"/>
      <c r="K58" s="39"/>
    </row>
    <row r="59" spans="1:11" ht="12.75">
      <c r="A59" s="25"/>
      <c r="B59" s="25"/>
      <c r="C59" s="25"/>
      <c r="D59" s="25"/>
      <c r="E59" s="25"/>
      <c r="F59" s="25"/>
      <c r="G59" s="40"/>
      <c r="H59" s="25"/>
      <c r="I59" s="25"/>
      <c r="J59" s="27"/>
      <c r="K59" s="39"/>
    </row>
    <row r="60" spans="1:11" ht="12.75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39"/>
    </row>
    <row r="61" spans="1:11" ht="12.75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39"/>
    </row>
    <row r="62" spans="1:11" ht="12.75">
      <c r="A62" s="38"/>
      <c r="B62" s="25"/>
      <c r="C62" s="25"/>
      <c r="D62" s="25"/>
      <c r="E62" s="25"/>
      <c r="F62" s="25"/>
      <c r="G62" s="25"/>
      <c r="H62" s="25"/>
      <c r="I62" s="25"/>
      <c r="J62" s="25"/>
      <c r="K62" s="39"/>
    </row>
    <row r="63" spans="1:11" ht="12.75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39"/>
    </row>
    <row r="64" spans="1:11" ht="12.75">
      <c r="A64" s="25"/>
      <c r="B64" s="25"/>
      <c r="C64" s="25"/>
      <c r="D64" s="25"/>
      <c r="E64" s="25"/>
      <c r="F64" s="25"/>
      <c r="G64" s="40"/>
      <c r="H64" s="25"/>
      <c r="I64" s="25"/>
      <c r="J64" s="27"/>
      <c r="K64" s="39"/>
    </row>
    <row r="65" spans="1:11" ht="12.75">
      <c r="A65" s="25"/>
      <c r="B65" s="25"/>
      <c r="C65" s="25"/>
      <c r="D65" s="25"/>
      <c r="E65" s="25"/>
      <c r="F65" s="25"/>
      <c r="G65" s="40"/>
      <c r="H65" s="25"/>
      <c r="I65" s="25"/>
      <c r="J65" s="27"/>
      <c r="K65" s="39"/>
    </row>
    <row r="66" spans="1:11" ht="12.75">
      <c r="A66" s="25"/>
      <c r="B66" s="25"/>
      <c r="C66" s="25"/>
      <c r="D66" s="25"/>
      <c r="E66" s="25"/>
      <c r="F66" s="25"/>
      <c r="G66" s="40"/>
      <c r="H66" s="25"/>
      <c r="I66" s="25"/>
      <c r="J66" s="27"/>
      <c r="K66" s="39"/>
    </row>
    <row r="67" spans="1:11" ht="12.75">
      <c r="A67" s="25"/>
      <c r="B67" s="25"/>
      <c r="C67" s="25"/>
      <c r="D67" s="25"/>
      <c r="E67" s="25"/>
      <c r="F67" s="25"/>
      <c r="G67" s="40"/>
      <c r="H67" s="25"/>
      <c r="I67" s="25"/>
      <c r="J67" s="27"/>
      <c r="K67" s="39"/>
    </row>
    <row r="68" spans="1:11" ht="12.75">
      <c r="A68" s="25"/>
      <c r="B68" s="25"/>
      <c r="C68" s="25"/>
      <c r="D68" s="25"/>
      <c r="E68" s="25"/>
      <c r="F68" s="25"/>
      <c r="G68" s="40"/>
      <c r="H68" s="25"/>
      <c r="I68" s="25"/>
      <c r="J68" s="27"/>
      <c r="K68" s="39"/>
    </row>
    <row r="69" spans="1:11" ht="12.75">
      <c r="A69" s="25"/>
      <c r="B69" s="25"/>
      <c r="C69" s="25"/>
      <c r="D69" s="25"/>
      <c r="E69" s="25"/>
      <c r="F69" s="25"/>
      <c r="G69" s="40"/>
      <c r="H69" s="25"/>
      <c r="I69" s="25"/>
      <c r="J69" s="27"/>
      <c r="K69" s="39"/>
    </row>
    <row r="70" spans="1:11" ht="12.75">
      <c r="A70" s="25"/>
      <c r="B70" s="25"/>
      <c r="C70" s="25"/>
      <c r="D70" s="25"/>
      <c r="E70" s="25"/>
      <c r="F70" s="25"/>
      <c r="G70" s="40"/>
      <c r="H70" s="25"/>
      <c r="I70" s="25"/>
      <c r="J70" s="27"/>
      <c r="K70" s="39"/>
    </row>
    <row r="71" spans="1:11" ht="12.75">
      <c r="A71" s="25"/>
      <c r="B71" s="25"/>
      <c r="C71" s="25"/>
      <c r="D71" s="25"/>
      <c r="E71" s="25"/>
      <c r="F71" s="25"/>
      <c r="G71" s="40"/>
      <c r="H71" s="25"/>
      <c r="I71" s="25"/>
      <c r="J71" s="27"/>
      <c r="K71" s="39"/>
    </row>
    <row r="72" spans="1:11" ht="12.75">
      <c r="A72" s="25"/>
      <c r="B72" s="25"/>
      <c r="C72" s="25"/>
      <c r="D72" s="25"/>
      <c r="E72" s="25"/>
      <c r="F72" s="25"/>
      <c r="G72" s="40"/>
      <c r="H72" s="25"/>
      <c r="I72" s="25"/>
      <c r="J72" s="27"/>
      <c r="K72" s="39"/>
    </row>
    <row r="73" spans="1:11" ht="12.75">
      <c r="A73" s="25"/>
      <c r="B73" s="25"/>
      <c r="C73" s="25"/>
      <c r="D73" s="25"/>
      <c r="E73" s="25"/>
      <c r="F73" s="25"/>
      <c r="G73" s="40"/>
      <c r="H73" s="25"/>
      <c r="I73" s="25"/>
      <c r="J73" s="27"/>
      <c r="K73" s="39"/>
    </row>
    <row r="74" spans="1:11" ht="12.75">
      <c r="A74" s="25"/>
      <c r="B74" s="25"/>
      <c r="C74" s="25"/>
      <c r="D74" s="25"/>
      <c r="E74" s="25"/>
      <c r="F74" s="25"/>
      <c r="G74" s="40"/>
      <c r="H74" s="25"/>
      <c r="I74" s="25"/>
      <c r="J74" s="27"/>
      <c r="K74" s="39"/>
    </row>
    <row r="75" spans="1:11" ht="12.75">
      <c r="A75" s="25"/>
      <c r="B75" s="25"/>
      <c r="C75" s="25"/>
      <c r="D75" s="25"/>
      <c r="E75" s="25"/>
      <c r="F75" s="25"/>
      <c r="G75" s="40"/>
      <c r="H75" s="25"/>
      <c r="I75" s="25"/>
      <c r="J75" s="27"/>
      <c r="K75" s="39"/>
    </row>
    <row r="76" spans="1:11" ht="12.75">
      <c r="A76" s="25"/>
      <c r="B76" s="25"/>
      <c r="C76" s="25"/>
      <c r="D76" s="25"/>
      <c r="E76" s="25"/>
      <c r="F76" s="25"/>
      <c r="G76" s="40"/>
      <c r="H76" s="25"/>
      <c r="I76" s="25"/>
      <c r="J76" s="27"/>
      <c r="K76" s="39"/>
    </row>
    <row r="77" spans="1:11" ht="12.75">
      <c r="A77" s="25"/>
      <c r="B77" s="25"/>
      <c r="C77" s="25"/>
      <c r="D77" s="25"/>
      <c r="E77" s="25"/>
      <c r="F77" s="25"/>
      <c r="G77" s="40"/>
      <c r="H77" s="25"/>
      <c r="I77" s="25"/>
      <c r="J77" s="27"/>
      <c r="K77" s="39"/>
    </row>
    <row r="78" spans="1:11" ht="12.75">
      <c r="A78" s="25"/>
      <c r="B78" s="25"/>
      <c r="C78" s="25"/>
      <c r="D78" s="25"/>
      <c r="E78" s="25"/>
      <c r="F78" s="25"/>
      <c r="G78" s="40"/>
      <c r="H78" s="25"/>
      <c r="I78" s="25"/>
      <c r="J78" s="27"/>
      <c r="K78" s="39"/>
    </row>
    <row r="79" spans="1:11" ht="12.75">
      <c r="A79" s="25"/>
      <c r="B79" s="25"/>
      <c r="C79" s="25"/>
      <c r="D79" s="25"/>
      <c r="E79" s="25"/>
      <c r="F79" s="25"/>
      <c r="G79" s="40"/>
      <c r="H79" s="25"/>
      <c r="I79" s="25"/>
      <c r="J79" s="27"/>
      <c r="K79" s="39"/>
    </row>
    <row r="80" spans="1:11" ht="12.75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39"/>
    </row>
    <row r="81" spans="1:11" ht="12.75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39"/>
    </row>
    <row r="82" spans="1:11" ht="12.75">
      <c r="A82" s="38"/>
      <c r="B82" s="25"/>
      <c r="C82" s="25"/>
      <c r="D82" s="25"/>
      <c r="E82" s="25"/>
      <c r="F82" s="25"/>
      <c r="G82" s="25"/>
      <c r="H82" s="25"/>
      <c r="I82" s="25"/>
      <c r="J82" s="25"/>
      <c r="K82" s="39"/>
    </row>
    <row r="83" spans="1:11" ht="12.75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39"/>
    </row>
    <row r="84" spans="1:11" ht="12.75">
      <c r="A84" s="25"/>
      <c r="B84" s="25"/>
      <c r="C84" s="25"/>
      <c r="D84" s="25"/>
      <c r="E84" s="25"/>
      <c r="F84" s="25"/>
      <c r="G84" s="40"/>
      <c r="H84" s="25"/>
      <c r="I84" s="25"/>
      <c r="J84" s="27"/>
      <c r="K84" s="39"/>
    </row>
    <row r="85" spans="1:11" ht="12.75">
      <c r="A85" s="25"/>
      <c r="B85" s="25"/>
      <c r="C85" s="25"/>
      <c r="D85" s="25"/>
      <c r="E85" s="25"/>
      <c r="F85" s="25"/>
      <c r="G85" s="40"/>
      <c r="H85" s="25"/>
      <c r="I85" s="25"/>
      <c r="J85" s="27"/>
      <c r="K85" s="39"/>
    </row>
    <row r="86" spans="1:11" ht="12.75">
      <c r="A86" s="25"/>
      <c r="B86" s="25"/>
      <c r="C86" s="25"/>
      <c r="D86" s="25"/>
      <c r="E86" s="25"/>
      <c r="F86" s="25"/>
      <c r="G86" s="40"/>
      <c r="H86" s="25"/>
      <c r="I86" s="25"/>
      <c r="J86" s="27"/>
      <c r="K86" s="39"/>
    </row>
    <row r="87" spans="1:11" ht="12.75">
      <c r="A87" s="25"/>
      <c r="B87" s="25"/>
      <c r="C87" s="25"/>
      <c r="D87" s="25"/>
      <c r="E87" s="25"/>
      <c r="F87" s="25"/>
      <c r="G87" s="40"/>
      <c r="H87" s="25"/>
      <c r="I87" s="25"/>
      <c r="J87" s="27"/>
      <c r="K87" s="39"/>
    </row>
    <row r="88" spans="1:11" ht="12.75">
      <c r="A88" s="25"/>
      <c r="B88" s="25"/>
      <c r="C88" s="25"/>
      <c r="D88" s="25"/>
      <c r="E88" s="25"/>
      <c r="F88" s="25"/>
      <c r="G88" s="40"/>
      <c r="H88" s="25"/>
      <c r="I88" s="25"/>
      <c r="J88" s="27"/>
      <c r="K88" s="39"/>
    </row>
    <row r="89" spans="1:11" ht="12.75">
      <c r="A89" s="25"/>
      <c r="B89" s="25"/>
      <c r="C89" s="25"/>
      <c r="D89" s="25"/>
      <c r="E89" s="25"/>
      <c r="F89" s="25"/>
      <c r="G89" s="40"/>
      <c r="H89" s="25"/>
      <c r="I89" s="25"/>
      <c r="J89" s="27"/>
      <c r="K89" s="39"/>
    </row>
    <row r="90" spans="1:11" ht="12.75">
      <c r="A90" s="25"/>
      <c r="B90" s="25"/>
      <c r="C90" s="25"/>
      <c r="D90" s="25"/>
      <c r="E90" s="25"/>
      <c r="F90" s="25"/>
      <c r="G90" s="40"/>
      <c r="H90" s="25"/>
      <c r="I90" s="25"/>
      <c r="J90" s="27"/>
      <c r="K90" s="39"/>
    </row>
    <row r="91" spans="1:11" ht="12.75">
      <c r="A91" s="25"/>
      <c r="B91" s="25"/>
      <c r="C91" s="25"/>
      <c r="D91" s="25"/>
      <c r="E91" s="25"/>
      <c r="F91" s="25"/>
      <c r="G91" s="40"/>
      <c r="H91" s="25"/>
      <c r="I91" s="25"/>
      <c r="J91" s="27"/>
      <c r="K91" s="39"/>
    </row>
    <row r="92" spans="1:11" ht="12.75">
      <c r="A92" s="25"/>
      <c r="B92" s="25"/>
      <c r="C92" s="25"/>
      <c r="D92" s="25"/>
      <c r="E92" s="25"/>
      <c r="F92" s="25"/>
      <c r="G92" s="40"/>
      <c r="H92" s="25"/>
      <c r="I92" s="25"/>
      <c r="J92" s="27"/>
      <c r="K92" s="39"/>
    </row>
    <row r="93" spans="1:11" ht="12.75">
      <c r="A93" s="25"/>
      <c r="B93" s="25"/>
      <c r="C93" s="25"/>
      <c r="D93" s="25"/>
      <c r="E93" s="25"/>
      <c r="F93" s="25"/>
      <c r="G93" s="40"/>
      <c r="H93" s="25"/>
      <c r="I93" s="25"/>
      <c r="J93" s="27"/>
      <c r="K93" s="39"/>
    </row>
    <row r="94" spans="1:11" ht="12.75">
      <c r="A94" s="25"/>
      <c r="B94" s="25"/>
      <c r="C94" s="25"/>
      <c r="D94" s="25"/>
      <c r="E94" s="25"/>
      <c r="F94" s="25"/>
      <c r="G94" s="40"/>
      <c r="H94" s="25"/>
      <c r="I94" s="25"/>
      <c r="J94" s="27"/>
      <c r="K94" s="39"/>
    </row>
    <row r="95" spans="1:11" ht="12.75">
      <c r="A95" s="25"/>
      <c r="B95" s="25"/>
      <c r="C95" s="25"/>
      <c r="D95" s="25"/>
      <c r="E95" s="25"/>
      <c r="F95" s="25"/>
      <c r="G95" s="40"/>
      <c r="H95" s="25"/>
      <c r="I95" s="25"/>
      <c r="J95" s="27"/>
      <c r="K95" s="39"/>
    </row>
    <row r="96" spans="1:11" ht="12.75">
      <c r="A96" s="25"/>
      <c r="B96" s="25"/>
      <c r="C96" s="25"/>
      <c r="D96" s="25"/>
      <c r="E96" s="25"/>
      <c r="F96" s="25"/>
      <c r="G96" s="40"/>
      <c r="H96" s="25"/>
      <c r="I96" s="25"/>
      <c r="J96" s="27"/>
      <c r="K96" s="39"/>
    </row>
    <row r="97" spans="1:11" ht="12.75">
      <c r="A97" s="25"/>
      <c r="B97" s="25"/>
      <c r="C97" s="25"/>
      <c r="D97" s="25"/>
      <c r="E97" s="25"/>
      <c r="F97" s="25"/>
      <c r="G97" s="40"/>
      <c r="H97" s="25"/>
      <c r="I97" s="25"/>
      <c r="J97" s="27"/>
      <c r="K97" s="39"/>
    </row>
    <row r="98" spans="1:11" ht="12.75">
      <c r="A98" s="25"/>
      <c r="B98" s="25"/>
      <c r="C98" s="25"/>
      <c r="D98" s="25"/>
      <c r="E98" s="25"/>
      <c r="F98" s="25"/>
      <c r="G98" s="40"/>
      <c r="H98" s="25"/>
      <c r="I98" s="25"/>
      <c r="J98" s="27"/>
      <c r="K98" s="39"/>
    </row>
    <row r="99" spans="1:11" ht="12.75">
      <c r="A99" s="25"/>
      <c r="B99" s="25"/>
      <c r="C99" s="25"/>
      <c r="D99" s="25"/>
      <c r="E99" s="25"/>
      <c r="F99" s="25"/>
      <c r="G99" s="40"/>
      <c r="H99" s="25"/>
      <c r="I99" s="25"/>
      <c r="J99" s="27"/>
      <c r="K99" s="39"/>
    </row>
    <row r="100" spans="1:11" ht="12.75">
      <c r="A100" s="39"/>
      <c r="B100" s="39"/>
      <c r="C100" s="39"/>
      <c r="D100" s="39"/>
      <c r="E100" s="39"/>
      <c r="F100" s="39"/>
      <c r="G100" s="39"/>
      <c r="H100" s="39"/>
      <c r="I100" s="39"/>
      <c r="J100" s="39"/>
      <c r="K100" s="39"/>
    </row>
    <row r="102" spans="2:7" ht="12.75">
      <c r="B102" s="8"/>
      <c r="C102" s="8"/>
      <c r="D102" s="8"/>
      <c r="E102" s="8"/>
      <c r="F102" s="8"/>
      <c r="G102" s="8"/>
    </row>
    <row r="103" spans="2:5" ht="12.75">
      <c r="B103" s="8"/>
      <c r="C103" s="8"/>
      <c r="D103" s="8"/>
      <c r="E103" s="8"/>
    </row>
    <row r="104" spans="2:5" ht="12.75">
      <c r="B104" s="8"/>
      <c r="C104" s="8"/>
      <c r="D104" s="8"/>
      <c r="E104" s="8"/>
    </row>
    <row r="105" spans="2:5" ht="12.75">
      <c r="B105" s="8"/>
      <c r="C105" s="8"/>
      <c r="D105" s="8"/>
      <c r="E105" s="8"/>
    </row>
  </sheetData>
  <printOptions/>
  <pageMargins left="0.75" right="0.75" top="1" bottom="1" header="0.5" footer="0.5"/>
  <pageSetup fitToHeight="1" fitToWidth="1" horizontalDpi="600" verticalDpi="600" orientation="portrait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Agere Systems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2007-09-05T19:47:17Z</cp:lastPrinted>
  <dcterms:created xsi:type="dcterms:W3CDTF">2007-09-04T18:34:50Z</dcterms:created>
  <dcterms:modified xsi:type="dcterms:W3CDTF">2007-09-06T19:29:08Z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